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georgieva\Documents\ОТЧЕТ\"/>
    </mc:Choice>
  </mc:AlternateContent>
  <xr:revisionPtr revIDLastSave="0" documentId="13_ncr:1_{FEFCAAF4-C9ED-49AF-9BD3-E85D7F3AE448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политики+програми" sheetId="2" r:id="rId1"/>
    <sheet name="Програми" sheetId="1" r:id="rId2"/>
  </sheets>
  <calcPr calcId="191029"/>
</workbook>
</file>

<file path=xl/calcChain.xml><?xml version="1.0" encoding="utf-8"?>
<calcChain xmlns="http://schemas.openxmlformats.org/spreadsheetml/2006/main">
  <c r="D31" i="2" l="1"/>
  <c r="C31" i="2"/>
  <c r="D29" i="2"/>
  <c r="C29" i="2"/>
  <c r="D28" i="2"/>
  <c r="E28" i="2"/>
  <c r="C28" i="2"/>
  <c r="D26" i="2"/>
  <c r="C26" i="2"/>
  <c r="D25" i="2"/>
  <c r="C25" i="2"/>
  <c r="D24" i="2"/>
  <c r="E24" i="2"/>
  <c r="C24" i="2"/>
  <c r="D23" i="2"/>
  <c r="E23" i="2"/>
  <c r="C23" i="2"/>
  <c r="D22" i="2"/>
  <c r="E22" i="2"/>
  <c r="C22" i="2"/>
  <c r="D21" i="2"/>
  <c r="E21" i="2"/>
  <c r="C21" i="2"/>
  <c r="D20" i="2"/>
  <c r="E20" i="2"/>
  <c r="C20" i="2"/>
  <c r="D19" i="2"/>
  <c r="E19" i="2"/>
  <c r="D18" i="2"/>
  <c r="C18" i="2"/>
  <c r="C19" i="2"/>
  <c r="D17" i="2"/>
  <c r="C17" i="2"/>
  <c r="D16" i="2"/>
  <c r="C16" i="2"/>
  <c r="D15" i="2"/>
  <c r="C15" i="2"/>
  <c r="E292" i="1"/>
  <c r="E291" i="1"/>
  <c r="E290" i="1"/>
  <c r="E16" i="1"/>
  <c r="F294" i="1"/>
  <c r="F307" i="1" s="1"/>
  <c r="G294" i="1"/>
  <c r="G307" i="1" s="1"/>
  <c r="H294" i="1"/>
  <c r="F288" i="1"/>
  <c r="G288" i="1"/>
  <c r="H288" i="1"/>
  <c r="F309" i="1"/>
  <c r="G309" i="1"/>
  <c r="H309" i="1"/>
  <c r="D307" i="1"/>
  <c r="H307" i="1"/>
  <c r="C307" i="1"/>
  <c r="C297" i="1"/>
  <c r="D297" i="1"/>
  <c r="E297" i="1"/>
  <c r="C298" i="1"/>
  <c r="D298" i="1"/>
  <c r="E298" i="1"/>
  <c r="C299" i="1"/>
  <c r="D299" i="1"/>
  <c r="E299" i="1"/>
  <c r="C300" i="1"/>
  <c r="D300" i="1"/>
  <c r="E300" i="1"/>
  <c r="C301" i="1"/>
  <c r="D301" i="1"/>
  <c r="E301" i="1"/>
  <c r="C302" i="1"/>
  <c r="D302" i="1"/>
  <c r="E302" i="1"/>
  <c r="C303" i="1"/>
  <c r="D303" i="1"/>
  <c r="E303" i="1"/>
  <c r="C304" i="1"/>
  <c r="D304" i="1"/>
  <c r="E304" i="1"/>
  <c r="C305" i="1"/>
  <c r="D305" i="1"/>
  <c r="E305" i="1"/>
  <c r="C306" i="1"/>
  <c r="D306" i="1"/>
  <c r="E306" i="1"/>
  <c r="C296" i="1"/>
  <c r="D296" i="1"/>
  <c r="E296" i="1"/>
  <c r="D290" i="1"/>
  <c r="D291" i="1"/>
  <c r="D292" i="1"/>
  <c r="C291" i="1"/>
  <c r="C292" i="1"/>
  <c r="C290" i="1"/>
  <c r="D309" i="1" l="1"/>
  <c r="E309" i="1"/>
  <c r="C309" i="1"/>
  <c r="F304" i="1"/>
  <c r="G304" i="1"/>
  <c r="H304" i="1"/>
  <c r="B306" i="1"/>
  <c r="B305" i="1"/>
  <c r="B304" i="1"/>
  <c r="B303" i="1"/>
  <c r="B301" i="1"/>
  <c r="B302" i="1"/>
  <c r="B300" i="1"/>
  <c r="B299" i="1"/>
  <c r="B297" i="1"/>
  <c r="B298" i="1"/>
  <c r="B296" i="1"/>
  <c r="D30" i="2" l="1"/>
  <c r="C30" i="2"/>
  <c r="C27" i="2"/>
  <c r="H27" i="2"/>
  <c r="H33" i="2" s="1"/>
  <c r="G27" i="2"/>
  <c r="G33" i="2" s="1"/>
  <c r="F27" i="2"/>
  <c r="F33" i="2" s="1"/>
  <c r="D14" i="2"/>
  <c r="H14" i="2"/>
  <c r="G14" i="2"/>
  <c r="F14" i="2"/>
  <c r="D27" i="2" l="1"/>
  <c r="C14" i="2"/>
  <c r="C33" i="2" s="1"/>
  <c r="D33" i="2"/>
  <c r="H303" i="1"/>
  <c r="G303" i="1"/>
  <c r="F303" i="1"/>
  <c r="H302" i="1"/>
  <c r="G302" i="1"/>
  <c r="F302" i="1"/>
  <c r="H301" i="1"/>
  <c r="G301" i="1"/>
  <c r="F301" i="1"/>
  <c r="H299" i="1"/>
  <c r="G299" i="1"/>
  <c r="F299" i="1"/>
  <c r="H298" i="1"/>
  <c r="G298" i="1"/>
  <c r="F298" i="1"/>
  <c r="H297" i="1"/>
  <c r="G297" i="1"/>
  <c r="F297" i="1"/>
  <c r="C294" i="1"/>
  <c r="H276" i="1"/>
  <c r="G276" i="1"/>
  <c r="F276" i="1"/>
  <c r="E276" i="1"/>
  <c r="D276" i="1"/>
  <c r="C276" i="1"/>
  <c r="H270" i="1"/>
  <c r="G270" i="1"/>
  <c r="F270" i="1"/>
  <c r="E270" i="1"/>
  <c r="D270" i="1"/>
  <c r="C270" i="1"/>
  <c r="H257" i="1"/>
  <c r="H306" i="1" s="1"/>
  <c r="G257" i="1"/>
  <c r="G306" i="1" s="1"/>
  <c r="F257" i="1"/>
  <c r="F306" i="1" s="1"/>
  <c r="E257" i="1"/>
  <c r="D257" i="1"/>
  <c r="C257" i="1"/>
  <c r="H251" i="1"/>
  <c r="G251" i="1"/>
  <c r="F251" i="1"/>
  <c r="E251" i="1"/>
  <c r="D251" i="1"/>
  <c r="C251" i="1"/>
  <c r="H239" i="1"/>
  <c r="G239" i="1"/>
  <c r="F239" i="1"/>
  <c r="E239" i="1"/>
  <c r="D239" i="1"/>
  <c r="C239" i="1"/>
  <c r="H233" i="1"/>
  <c r="G233" i="1"/>
  <c r="F233" i="1"/>
  <c r="E233" i="1"/>
  <c r="D233" i="1"/>
  <c r="C233" i="1"/>
  <c r="H220" i="1"/>
  <c r="G220" i="1"/>
  <c r="F220" i="1"/>
  <c r="F305" i="1" s="1"/>
  <c r="E220" i="1"/>
  <c r="D220" i="1"/>
  <c r="C220" i="1"/>
  <c r="D217" i="1"/>
  <c r="D214" i="1" s="1"/>
  <c r="H214" i="1"/>
  <c r="G214" i="1"/>
  <c r="F214" i="1"/>
  <c r="E214" i="1"/>
  <c r="C214" i="1"/>
  <c r="H202" i="1"/>
  <c r="G202" i="1"/>
  <c r="F202" i="1"/>
  <c r="E202" i="1"/>
  <c r="D202" i="1"/>
  <c r="C202" i="1"/>
  <c r="D199" i="1"/>
  <c r="H196" i="1"/>
  <c r="G196" i="1"/>
  <c r="F196" i="1"/>
  <c r="E196" i="1"/>
  <c r="C196" i="1"/>
  <c r="H184" i="1"/>
  <c r="G184" i="1"/>
  <c r="F184" i="1"/>
  <c r="E184" i="1"/>
  <c r="D184" i="1"/>
  <c r="C184" i="1"/>
  <c r="H178" i="1"/>
  <c r="G178" i="1"/>
  <c r="F178" i="1"/>
  <c r="E178" i="1"/>
  <c r="D178" i="1"/>
  <c r="C178" i="1"/>
  <c r="H166" i="1"/>
  <c r="G166" i="1"/>
  <c r="F166" i="1"/>
  <c r="E166" i="1"/>
  <c r="D166" i="1"/>
  <c r="C166" i="1"/>
  <c r="H160" i="1"/>
  <c r="G160" i="1"/>
  <c r="F160" i="1"/>
  <c r="E160" i="1"/>
  <c r="D160" i="1"/>
  <c r="C160" i="1"/>
  <c r="H148" i="1"/>
  <c r="G148" i="1"/>
  <c r="F148" i="1"/>
  <c r="E148" i="1"/>
  <c r="D148" i="1"/>
  <c r="C148" i="1"/>
  <c r="H142" i="1"/>
  <c r="G142" i="1"/>
  <c r="F142" i="1"/>
  <c r="E142" i="1"/>
  <c r="D142" i="1"/>
  <c r="C142" i="1"/>
  <c r="H130" i="1"/>
  <c r="G130" i="1"/>
  <c r="F130" i="1"/>
  <c r="E130" i="1"/>
  <c r="D130" i="1"/>
  <c r="C130" i="1"/>
  <c r="H124" i="1"/>
  <c r="G124" i="1"/>
  <c r="F124" i="1"/>
  <c r="E124" i="1"/>
  <c r="D124" i="1"/>
  <c r="C124" i="1"/>
  <c r="H112" i="1"/>
  <c r="G112" i="1"/>
  <c r="F112" i="1"/>
  <c r="E112" i="1"/>
  <c r="D112" i="1"/>
  <c r="C112" i="1"/>
  <c r="H106" i="1"/>
  <c r="G106" i="1"/>
  <c r="F106" i="1"/>
  <c r="E106" i="1"/>
  <c r="D106" i="1"/>
  <c r="C106" i="1"/>
  <c r="H94" i="1"/>
  <c r="G94" i="1"/>
  <c r="F94" i="1"/>
  <c r="E94" i="1"/>
  <c r="D94" i="1"/>
  <c r="C94" i="1"/>
  <c r="H88" i="1"/>
  <c r="G88" i="1"/>
  <c r="F88" i="1"/>
  <c r="E88" i="1"/>
  <c r="D88" i="1"/>
  <c r="C88" i="1"/>
  <c r="H76" i="1"/>
  <c r="G76" i="1"/>
  <c r="F76" i="1"/>
  <c r="E76" i="1"/>
  <c r="D76" i="1"/>
  <c r="C76" i="1"/>
  <c r="H70" i="1"/>
  <c r="G70" i="1"/>
  <c r="F70" i="1"/>
  <c r="E70" i="1"/>
  <c r="D70" i="1"/>
  <c r="C70" i="1"/>
  <c r="D57" i="1"/>
  <c r="H55" i="1"/>
  <c r="H300" i="1" s="1"/>
  <c r="G55" i="1"/>
  <c r="G300" i="1" s="1"/>
  <c r="F55" i="1"/>
  <c r="F300" i="1" s="1"/>
  <c r="E55" i="1"/>
  <c r="C55" i="1"/>
  <c r="H49" i="1"/>
  <c r="G49" i="1"/>
  <c r="F49" i="1"/>
  <c r="E49" i="1"/>
  <c r="D49" i="1"/>
  <c r="C49" i="1"/>
  <c r="H37" i="1"/>
  <c r="G37" i="1"/>
  <c r="F37" i="1"/>
  <c r="E37" i="1"/>
  <c r="D37" i="1"/>
  <c r="C37" i="1"/>
  <c r="H31" i="1"/>
  <c r="G31" i="1"/>
  <c r="F31" i="1"/>
  <c r="E31" i="1"/>
  <c r="D31" i="1"/>
  <c r="C31" i="1"/>
  <c r="H16" i="1"/>
  <c r="H21" i="1" s="1"/>
  <c r="G16" i="1"/>
  <c r="F16" i="1"/>
  <c r="F296" i="1" s="1"/>
  <c r="D16" i="1"/>
  <c r="C16" i="1"/>
  <c r="H10" i="1"/>
  <c r="H292" i="1" s="1"/>
  <c r="G10" i="1"/>
  <c r="G292" i="1" s="1"/>
  <c r="F10" i="1"/>
  <c r="E10" i="1"/>
  <c r="E21" i="1" s="1"/>
  <c r="E15" i="2" s="1"/>
  <c r="D10" i="1"/>
  <c r="C10" i="1"/>
  <c r="D187" i="1" l="1"/>
  <c r="C288" i="1"/>
  <c r="C21" i="1"/>
  <c r="G97" i="1"/>
  <c r="C115" i="1"/>
  <c r="F261" i="1"/>
  <c r="F21" i="1"/>
  <c r="D40" i="1"/>
  <c r="G187" i="1"/>
  <c r="C151" i="1"/>
  <c r="D55" i="1"/>
  <c r="D61" i="1" s="1"/>
  <c r="G169" i="1"/>
  <c r="D242" i="1"/>
  <c r="C187" i="1"/>
  <c r="G79" i="1"/>
  <c r="G205" i="1"/>
  <c r="G279" i="1"/>
  <c r="E40" i="1"/>
  <c r="E16" i="2" s="1"/>
  <c r="H279" i="1"/>
  <c r="G242" i="1"/>
  <c r="C279" i="1"/>
  <c r="E133" i="1"/>
  <c r="E242" i="1"/>
  <c r="G21" i="1"/>
  <c r="F97" i="1"/>
  <c r="H133" i="1"/>
  <c r="F169" i="1"/>
  <c r="E205" i="1"/>
  <c r="E25" i="2" s="1"/>
  <c r="H224" i="1"/>
  <c r="D151" i="1"/>
  <c r="F205" i="1"/>
  <c r="F115" i="1"/>
  <c r="E151" i="1"/>
  <c r="H169" i="1"/>
  <c r="F242" i="1"/>
  <c r="E261" i="1"/>
  <c r="E29" i="2" s="1"/>
  <c r="E27" i="2" s="1"/>
  <c r="D279" i="1"/>
  <c r="C97" i="1"/>
  <c r="G115" i="1"/>
  <c r="C133" i="1"/>
  <c r="F151" i="1"/>
  <c r="E187" i="1"/>
  <c r="H205" i="1"/>
  <c r="C224" i="1"/>
  <c r="E279" i="1"/>
  <c r="E31" i="2" s="1"/>
  <c r="E30" i="2" s="1"/>
  <c r="D21" i="1"/>
  <c r="H115" i="1"/>
  <c r="D133" i="1"/>
  <c r="G151" i="1"/>
  <c r="F187" i="1"/>
  <c r="H242" i="1"/>
  <c r="C261" i="1"/>
  <c r="F279" i="1"/>
  <c r="H151" i="1"/>
  <c r="C169" i="1"/>
  <c r="D261" i="1"/>
  <c r="C40" i="1"/>
  <c r="F133" i="1"/>
  <c r="D169" i="1"/>
  <c r="H187" i="1"/>
  <c r="C205" i="1"/>
  <c r="F224" i="1"/>
  <c r="G133" i="1"/>
  <c r="E169" i="1"/>
  <c r="G224" i="1"/>
  <c r="C242" i="1"/>
  <c r="E115" i="1"/>
  <c r="D115" i="1"/>
  <c r="D97" i="1"/>
  <c r="E97" i="1"/>
  <c r="H97" i="1"/>
  <c r="C79" i="1"/>
  <c r="D79" i="1"/>
  <c r="G61" i="1"/>
  <c r="E61" i="1"/>
  <c r="E17" i="2" s="1"/>
  <c r="C61" i="1"/>
  <c r="H40" i="1"/>
  <c r="F40" i="1"/>
  <c r="G40" i="1"/>
  <c r="D288" i="1"/>
  <c r="F61" i="1"/>
  <c r="E288" i="1"/>
  <c r="G305" i="1"/>
  <c r="E79" i="1"/>
  <c r="E18" i="2" s="1"/>
  <c r="G261" i="1"/>
  <c r="F292" i="1"/>
  <c r="H305" i="1"/>
  <c r="D294" i="1"/>
  <c r="H61" i="1"/>
  <c r="F79" i="1"/>
  <c r="D196" i="1"/>
  <c r="D205" i="1" s="1"/>
  <c r="D224" i="1"/>
  <c r="H261" i="1"/>
  <c r="G296" i="1"/>
  <c r="E224" i="1"/>
  <c r="E26" i="2" s="1"/>
  <c r="H296" i="1"/>
  <c r="H79" i="1"/>
  <c r="E14" i="2" l="1"/>
  <c r="E33" i="2" s="1"/>
  <c r="E294" i="1"/>
  <c r="E307" i="1" s="1"/>
</calcChain>
</file>

<file path=xl/sharedStrings.xml><?xml version="1.0" encoding="utf-8"?>
<sst xmlns="http://schemas.openxmlformats.org/spreadsheetml/2006/main" count="507" uniqueCount="97">
  <si>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</si>
  <si>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</si>
  <si>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</si>
  <si>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</si>
  <si>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</si>
  <si>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</si>
  <si>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</si>
  <si>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</si>
  <si>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</si>
  <si>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</si>
  <si>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</si>
  <si>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</si>
  <si>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</si>
  <si>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</si>
  <si>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</si>
  <si>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</si>
  <si>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Общо разходи</t>
  </si>
  <si>
    <t>от тях: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</si>
  <si>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</si>
  <si>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</si>
  <si>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</si>
  <si>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</si>
  <si>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Закон 2024</t>
  </si>
  <si>
    <t>Уточнен план 2024 г.</t>
  </si>
  <si>
    <t>31 март 2024 г.</t>
  </si>
  <si>
    <t>30 юни 2024 г.</t>
  </si>
  <si>
    <t>30 септември 2024 г.</t>
  </si>
  <si>
    <t>31 декември 2024 г.</t>
  </si>
  <si>
    <t>1100.01.01 - Бюджетна програма  "Принос за формиране на политики на НАТО, обща външна политика и политика на сигурност на ЕС и участие на България в ОССЕ"</t>
  </si>
  <si>
    <t xml:space="preserve">   Вноски на Република България в Европейския механизъм за подкрепа на мира и други международни организации</t>
  </si>
  <si>
    <t xml:space="preserve">   Граждански бюджет на НАТО</t>
  </si>
  <si>
    <t xml:space="preserve">   Пенсионен фонд за цивилни служители на НАТО</t>
  </si>
  <si>
    <t>1100.01.02 - Бюджетна програма "Европейска политика. Регионално и двустранно сътрудничество с държавите от ЮИЕ. Двустранни отножения с държавите-членки на ЕС, ЕИП, ЕАСТ и с Обединеното Кралство"</t>
  </si>
  <si>
    <t xml:space="preserve">Разходи по бюджетната </t>
  </si>
  <si>
    <t>програма</t>
  </si>
  <si>
    <t>Участие във Фонда за сътрудничество на ЦЕИ и членски внос за участие в други международни организации</t>
  </si>
  <si>
    <t>1100.01.03 - Бюджетна програма "Многостранно сътрудничество и глобални политики"</t>
  </si>
  <si>
    <t xml:space="preserve">    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t>
  </si>
  <si>
    <t xml:space="preserve">   Пътна карта за подготовка на България за членство в ОИСР</t>
  </si>
  <si>
    <t xml:space="preserve">   Вноска към ОИСР съгласно условията на пътната карта за присъединяване на България, приета от ОИСР</t>
  </si>
  <si>
    <t xml:space="preserve">   Участие на България в Комитета по помощ за развитие</t>
  </si>
  <si>
    <t>1100.01.04 - Бюджетна програма "Двустранни отношения с държави извън ЕС и ЕИП"</t>
  </si>
  <si>
    <t xml:space="preserve">   Членски внос в международни организации</t>
  </si>
  <si>
    <t>1100.01.05 -Бюджетна програма "Консулска дипломация и управление на кризи"</t>
  </si>
  <si>
    <t>1100.01.06 - Бюджетна програма "Международно сътрудничество за развитие и хуманитарна помощ"</t>
  </si>
  <si>
    <t xml:space="preserve">   Официална помощ за развитие и хуманитарна помощ</t>
  </si>
  <si>
    <t>1100.01.07 - 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</si>
  <si>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1100.01.08 - Бюджетна програма "Осигуряване на прозрачност и общественна подкрепа за външната политика"</t>
  </si>
  <si>
    <t>1100.01.09 - Бюджетна програма "Обучение и професионална квалификация на служителите в дипломатическата служба"</t>
  </si>
  <si>
    <t>1100.01.10 - Бюджетна програма "Ефективно функциониране на външнополитическата дейност"</t>
  </si>
  <si>
    <t>1100.01.11 - Бюджетна програма  Бюджетна програма "Администриране и осигуряване на дейността на Централно управление на МВнР"</t>
  </si>
  <si>
    <t>1100.01.12 - Бюджетна програма "Администриране и осигуряване на дейността на задграничните представителства"</t>
  </si>
  <si>
    <t xml:space="preserve">   Оказване на съдействие на изпаднали в беда български граждани в чужбина</t>
  </si>
  <si>
    <t>1100.02.01 -Бюджетна програма "Публична дипломация"</t>
  </si>
  <si>
    <t>1100.02.02 - Бюджетна програма "Културна дипломация"</t>
  </si>
  <si>
    <t xml:space="preserve">   Разходи за членство в Европейската мрежа на културните институти EUNIC (European Union National Institutes for Culture)</t>
  </si>
  <si>
    <t>1100.03.01 - 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</si>
  <si>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t>Общо разходи по бюджетните програми на ПРБ</t>
  </si>
  <si>
    <t>1100.01.00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</si>
  <si>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Активната двустранна и многостранна дипломация</t>
    </r>
  </si>
  <si>
    <t>1100.01.01</t>
  </si>
  <si>
    <t>Бюджетна програма  "Принос за формиране на политики на НАТО, обща външна политика и политика на сигурностна на ЕС и участие на България в ОССЕ"</t>
  </si>
  <si>
    <t>1100.01.02</t>
  </si>
  <si>
    <t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Кралство"</t>
  </si>
  <si>
    <t>1100.01.03</t>
  </si>
  <si>
    <t>Бюджетна програма "Многостранно сътрудничество и глобални политики"</t>
  </si>
  <si>
    <t>1100.01.04</t>
  </si>
  <si>
    <t>Бюджетна програма "Двустранни отношения с държави извън ЕС и ЕИП"</t>
  </si>
  <si>
    <t>1100.01.05</t>
  </si>
  <si>
    <t>Бюджетна програма "Консулска дипломация и управление на кризи"</t>
  </si>
  <si>
    <t>1100.01.06</t>
  </si>
  <si>
    <t>Бюджетна програма "Международно сътрудничество за развитие и хуманитарна помощ"</t>
  </si>
  <si>
    <t>1100.01.07</t>
  </si>
  <si>
    <t>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</si>
  <si>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1100.01.08</t>
  </si>
  <si>
    <t>Бюджетна програма "Осигуряване на прозрачност и общественна подкрепа за външната политика"</t>
  </si>
  <si>
    <t>1100.01.09</t>
  </si>
  <si>
    <t>Бюджетна програма "Обучение и професионална квалификация на служителите в дипломатическата служба"</t>
  </si>
  <si>
    <t>1100.01.10</t>
  </si>
  <si>
    <t>Бюджетна програма "Ефективно функциониране на външнополитическата дейност"</t>
  </si>
  <si>
    <t>1100.01.11</t>
  </si>
  <si>
    <t>Бюджетна програма "Администриране и осигуряване на дейността на Централно управление на МВнР"</t>
  </si>
  <si>
    <t>1100.01.12</t>
  </si>
  <si>
    <t>Бюджетна програма "Администриране и осигуряване на дейността на задграничните представителства"</t>
  </si>
  <si>
    <t>1100.02.00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</si>
  <si>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публичната дипломация и публичните дейности в подкрепа на целите на външната политика</t>
    </r>
  </si>
  <si>
    <t>1100.02.01</t>
  </si>
  <si>
    <t>Бюджетна програма "Публична дипломация"</t>
  </si>
  <si>
    <t>1100.02.02</t>
  </si>
  <si>
    <t>Бюджетна програма "Културна дипломация"</t>
  </si>
  <si>
    <t>1100.03.00</t>
  </si>
  <si>
    <t>Политика в областта на подкрепата на българските общности и лицата с българско самосъзнание зад граница</t>
  </si>
  <si>
    <t>1100.03.01</t>
  </si>
  <si>
    <t>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</si>
  <si>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t>към 31.03. 2024 г.</t>
  </si>
  <si>
    <t>на Министерство на външните работи към 31.03. 2024 г.</t>
  </si>
  <si>
    <t>към 31.03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</si>
</sst>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3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/>
    <xf numFmtId="3" fontId="2" fillId="2" borderId="6" xfId="0" applyNumberFormat="1" applyFont="1" applyFill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0" fontId="1" fillId="0" borderId="0" xfId="0" applyFont="1" applyFill="1"/>
    <xf numFmtId="3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3" fontId="1" fillId="0" borderId="0" xfId="0" applyNumberFormat="1" applyFont="1"/>
    <xf numFmtId="0" fontId="7" fillId="0" borderId="0" xfId="0" applyFont="1" applyBorder="1" applyAlignment="1">
      <alignment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3" fontId="0" fillId="0" borderId="0" xfId="0" applyNumberFormat="1"/>
    <xf numFmtId="3" fontId="2" fillId="0" borderId="6" xfId="0" applyNumberFormat="1" applyFont="1" applyBorder="1" applyAlignment="1">
      <alignment horizontal="right" vertical="center" wrapText="1"/>
    </xf>
    <xf numFmtId="3" fontId="0" fillId="0" borderId="0" xfId="0" applyNumberFormat="1" applyAlignment="1">
      <alignment wrapText="1"/>
    </xf>
    <xf numFmtId="3" fontId="2" fillId="0" borderId="6" xfId="0" applyNumberFormat="1" applyFont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left" vertical="center" wrapText="1"/>
    </xf>
    <xf numFmtId="0" fontId="2" fillId="0" borderId="5" xfId="0" quotePrefix="1" applyFont="1" applyBorder="1" applyAlignment="1">
      <alignment horizontal="left" vertical="center" wrapText="1"/>
    </xf>
    <xf numFmtId="0" fontId="2" fillId="0" borderId="4" xfId="0" quotePrefix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8" xfId="0" quotePrefix="1" applyNumberFormat="1" applyFont="1" applyBorder="1" applyAlignment="1">
      <alignment horizontal="center" vertical="center" wrapText="1"/>
    </xf>
    <xf numFmtId="3" fontId="2" fillId="0" borderId="5" xfId="0" quotePrefix="1" applyNumberFormat="1" applyFont="1" applyBorder="1" applyAlignment="1">
      <alignment horizontal="center" vertical="center" wrapText="1"/>
    </xf>
    <xf numFmtId="3" fontId="2" fillId="0" borderId="4" xfId="0" quotePrefix="1" applyNumberFormat="1" applyFont="1" applyBorder="1" applyAlignment="1">
      <alignment horizontal="center" vertical="center" wrapText="1"/>
    </xf>
    <xf numFmtId="0" fontId="7" fillId="0" borderId="0" xfId="0" quotePrefix="1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5" fillId="0" borderId="1" xfId="0" applyFont="1" applyBorder="1" applyAlignment="1">
      <alignment horizontal="justify" vertical="justify" wrapText="1"/>
    </xf>
    <xf numFmtId="0" fontId="5" fillId="0" borderId="2" xfId="0" applyFont="1" applyBorder="1" applyAlignment="1">
      <alignment horizontal="justify" vertical="justify" wrapText="1"/>
    </xf>
    <xf numFmtId="0" fontId="5" fillId="0" borderId="3" xfId="0" applyFont="1" applyBorder="1" applyAlignment="1">
      <alignment horizontal="justify" vertical="justify" wrapText="1"/>
    </xf>
    <xf numFmtId="0" fontId="4" fillId="0" borderId="10" xfId="0" applyFont="1" applyBorder="1" applyAlignment="1">
      <alignment horizontal="center" vertical="center"/>
    </xf>
  </cellXfs>
  <cellStyles count="3">
    <cellStyle name="Normal" xfId="0" builtinId="0"/>
    <cellStyle name="Normal 2" xfId="2" xr:uid="{764E51D6-8899-482E-A18D-67528DF127DF}"/>
    <cellStyle name="Normal 3" xfId="1" xr:uid="{19CD5E8F-99F2-4880-A054-2167B22609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zoomScale="115" zoomScaleNormal="115" workbookViewId="0">
      <selection activeCell="F36" sqref="F36"/>
    </sheetView>
  </sheetViews>
  <sheetFormatPr defaultRowHeight="12.75" x14ac:dyDescent="0.2"/>
  <cols>
    <col min="1" max="1" width="15" customWidth="1"/>
    <col min="2" max="2" width="40" customWidth="1"/>
    <col min="3" max="3" width="13.83203125" style="31" customWidth="1"/>
    <col min="4" max="4" width="16.33203125" customWidth="1"/>
    <col min="5" max="5" width="16" customWidth="1"/>
    <col min="6" max="6" width="16.33203125" customWidth="1"/>
    <col min="7" max="7" width="15.6640625" customWidth="1"/>
    <col min="8" max="8" width="14.33203125" customWidth="1"/>
  </cols>
  <sheetData>
    <row r="1" spans="1:8" x14ac:dyDescent="0.2">
      <c r="C1"/>
    </row>
    <row r="2" spans="1:8" x14ac:dyDescent="0.2">
      <c r="C2"/>
    </row>
    <row r="3" spans="1:8" ht="42" customHeight="1" x14ac:dyDescent="0.2">
      <c r="A3" s="44" t="s">
        <v>14</v>
      </c>
      <c r="B3" s="44"/>
      <c r="C3" s="44"/>
      <c r="D3" s="44"/>
      <c r="E3" s="44"/>
      <c r="F3" s="44"/>
      <c r="G3" s="44"/>
      <c r="H3" s="44"/>
    </row>
    <row r="4" spans="1:8" ht="15.75" x14ac:dyDescent="0.2">
      <c r="A4" s="45" t="s">
        <v>95</v>
      </c>
      <c r="B4" s="45"/>
      <c r="C4" s="45"/>
      <c r="D4" s="45"/>
      <c r="E4" s="45"/>
      <c r="F4" s="45"/>
      <c r="G4" s="45"/>
      <c r="H4" s="45"/>
    </row>
    <row r="5" spans="1:8" x14ac:dyDescent="0.2">
      <c r="A5" s="46" t="s">
        <v>18</v>
      </c>
      <c r="B5" s="47"/>
      <c r="C5" s="47"/>
      <c r="D5" s="47"/>
      <c r="E5" s="47"/>
      <c r="F5" s="47"/>
      <c r="G5" s="47"/>
      <c r="H5" s="47"/>
    </row>
    <row r="6" spans="1:8" ht="15.75" x14ac:dyDescent="0.2">
      <c r="A6" s="8"/>
      <c r="C6"/>
    </row>
    <row r="7" spans="1:8" ht="15.75" x14ac:dyDescent="0.2">
      <c r="A7" s="45" t="s">
        <v>20</v>
      </c>
      <c r="B7" s="45"/>
      <c r="C7" s="45"/>
      <c r="D7" s="45"/>
      <c r="E7" s="45"/>
      <c r="F7" s="45"/>
      <c r="G7" s="45"/>
      <c r="H7" s="45"/>
    </row>
    <row r="8" spans="1:8" ht="15.75" x14ac:dyDescent="0.2">
      <c r="A8" s="45" t="s">
        <v>96</v>
      </c>
      <c r="B8" s="45"/>
      <c r="C8" s="45"/>
      <c r="D8" s="45"/>
      <c r="E8" s="45"/>
      <c r="F8" s="45"/>
      <c r="G8" s="45"/>
      <c r="H8" s="45"/>
    </row>
    <row r="9" spans="1:8" x14ac:dyDescent="0.2">
      <c r="A9" s="47" t="s">
        <v>19</v>
      </c>
      <c r="B9" s="47"/>
      <c r="C9" s="47"/>
      <c r="D9" s="47"/>
      <c r="E9" s="47"/>
      <c r="F9" s="47"/>
      <c r="G9" s="47"/>
      <c r="H9" s="47"/>
    </row>
    <row r="10" spans="1:8" ht="13.5" thickBot="1" x14ac:dyDescent="0.25">
      <c r="A10" s="9" t="s">
        <v>3</v>
      </c>
      <c r="C10"/>
      <c r="H10" s="12" t="s">
        <v>3</v>
      </c>
    </row>
    <row r="11" spans="1:8" ht="12.75" customHeight="1" x14ac:dyDescent="0.2">
      <c r="A11" s="38" t="s">
        <v>15</v>
      </c>
      <c r="B11" s="41" t="s">
        <v>21</v>
      </c>
      <c r="C11" s="48" t="s">
        <v>22</v>
      </c>
      <c r="D11" s="38" t="s">
        <v>23</v>
      </c>
      <c r="E11" s="10" t="s">
        <v>4</v>
      </c>
      <c r="F11" s="10" t="s">
        <v>4</v>
      </c>
      <c r="G11" s="10" t="s">
        <v>4</v>
      </c>
      <c r="H11" s="10" t="s">
        <v>4</v>
      </c>
    </row>
    <row r="12" spans="1:8" x14ac:dyDescent="0.2">
      <c r="A12" s="39"/>
      <c r="B12" s="42"/>
      <c r="C12" s="49"/>
      <c r="D12" s="39"/>
      <c r="E12" s="1" t="s">
        <v>5</v>
      </c>
      <c r="F12" s="1" t="s">
        <v>5</v>
      </c>
      <c r="G12" s="1" t="s">
        <v>5</v>
      </c>
      <c r="H12" s="1" t="s">
        <v>5</v>
      </c>
    </row>
    <row r="13" spans="1:8" ht="26.25" thickBot="1" x14ac:dyDescent="0.25">
      <c r="A13" s="40"/>
      <c r="B13" s="43"/>
      <c r="C13" s="50"/>
      <c r="D13" s="40"/>
      <c r="E13" s="11" t="s">
        <v>24</v>
      </c>
      <c r="F13" s="2" t="s">
        <v>25</v>
      </c>
      <c r="G13" s="2" t="s">
        <v>26</v>
      </c>
      <c r="H13" s="2" t="s">
        <v>27</v>
      </c>
    </row>
    <row r="14" spans="1:8" ht="39" thickBot="1" x14ac:dyDescent="0.25">
      <c r="A14" s="32" t="s">
        <v>58</v>
      </c>
      <c r="B14" s="34" t="s">
        <v>59</v>
      </c>
      <c r="C14" s="32">
        <f>C15+C16+C17++C18+C19+C20+C21+C22+C23+C24+C25+C26</f>
        <v>176373700</v>
      </c>
      <c r="D14" s="32">
        <f>D15+D16+D17++D18+D19+D20+D21+D22+D23+D24+D25+D26</f>
        <v>177110506</v>
      </c>
      <c r="E14" s="37">
        <f>E15+E16+E17++E18+E19+E20+E21+E22+E23+E24+E25+E26</f>
        <v>56314673</v>
      </c>
      <c r="F14" s="4">
        <f t="shared" ref="F14:H14" si="0">+F15+F16</f>
        <v>0</v>
      </c>
      <c r="G14" s="4">
        <f t="shared" si="0"/>
        <v>0</v>
      </c>
      <c r="H14" s="4">
        <f t="shared" si="0"/>
        <v>0</v>
      </c>
    </row>
    <row r="15" spans="1:8" ht="64.5" thickBot="1" x14ac:dyDescent="0.25">
      <c r="A15" s="22" t="s">
        <v>60</v>
      </c>
      <c r="B15" s="35" t="s">
        <v>61</v>
      </c>
      <c r="C15" s="22">
        <f>+Програми!C21</f>
        <v>8926700</v>
      </c>
      <c r="D15" s="22">
        <f>+Програми!D21</f>
        <v>8926700</v>
      </c>
      <c r="E15" s="22">
        <f>+Програми!E21</f>
        <v>8747746</v>
      </c>
      <c r="F15" s="3"/>
      <c r="G15" s="3"/>
      <c r="H15" s="3"/>
    </row>
    <row r="16" spans="1:8" ht="77.25" thickBot="1" x14ac:dyDescent="0.25">
      <c r="A16" s="22" t="s">
        <v>62</v>
      </c>
      <c r="B16" s="35" t="s">
        <v>63</v>
      </c>
      <c r="C16" s="22">
        <f>+Програми!C40</f>
        <v>481800</v>
      </c>
      <c r="D16" s="22">
        <f>+Програми!D40</f>
        <v>481800</v>
      </c>
      <c r="E16" s="22">
        <f>+Програми!E40</f>
        <v>637712</v>
      </c>
      <c r="F16" s="3"/>
      <c r="G16" s="3"/>
      <c r="H16" s="3"/>
    </row>
    <row r="17" spans="1:8" ht="26.25" thickBot="1" x14ac:dyDescent="0.25">
      <c r="A17" s="22" t="s">
        <v>64</v>
      </c>
      <c r="B17" s="35" t="s">
        <v>65</v>
      </c>
      <c r="C17" s="22">
        <f>+Програми!C61</f>
        <v>20906200</v>
      </c>
      <c r="D17" s="22">
        <f>+Програми!D61</f>
        <v>20935537</v>
      </c>
      <c r="E17" s="22">
        <f>+Програми!E61</f>
        <v>7347533</v>
      </c>
      <c r="F17" s="3"/>
      <c r="G17" s="3"/>
      <c r="H17" s="3"/>
    </row>
    <row r="18" spans="1:8" ht="26.25" thickBot="1" x14ac:dyDescent="0.25">
      <c r="A18" s="22" t="s">
        <v>66</v>
      </c>
      <c r="B18" s="35" t="s">
        <v>67</v>
      </c>
      <c r="C18" s="22">
        <f>+Програми!C79</f>
        <v>210000</v>
      </c>
      <c r="D18" s="22">
        <f>+Програми!D79</f>
        <v>210000</v>
      </c>
      <c r="E18" s="22">
        <f>+Програми!E79</f>
        <v>9389</v>
      </c>
      <c r="F18" s="3"/>
      <c r="G18" s="3"/>
      <c r="H18" s="3"/>
    </row>
    <row r="19" spans="1:8" ht="26.25" thickBot="1" x14ac:dyDescent="0.25">
      <c r="A19" s="22" t="s">
        <v>68</v>
      </c>
      <c r="B19" s="35" t="s">
        <v>69</v>
      </c>
      <c r="C19" s="22">
        <f>+Програми!C97</f>
        <v>385000</v>
      </c>
      <c r="D19" s="22">
        <f>+Програми!D97</f>
        <v>385000</v>
      </c>
      <c r="E19" s="22">
        <f>+Програми!E97</f>
        <v>54934</v>
      </c>
      <c r="F19" s="3"/>
      <c r="G19" s="3"/>
      <c r="H19" s="3"/>
    </row>
    <row r="20" spans="1:8" ht="39" thickBot="1" x14ac:dyDescent="0.25">
      <c r="A20" s="22" t="s">
        <v>70</v>
      </c>
      <c r="B20" s="35" t="s">
        <v>71</v>
      </c>
      <c r="C20" s="22">
        <f>+Програми!C115</f>
        <v>6844500</v>
      </c>
      <c r="D20" s="22">
        <f>+Програми!D115</f>
        <v>6844500</v>
      </c>
      <c r="E20" s="22">
        <f>+Програми!E115</f>
        <v>992678</v>
      </c>
      <c r="F20" s="3"/>
      <c r="G20" s="3"/>
      <c r="H20" s="3"/>
    </row>
    <row r="21" spans="1:8" ht="64.5" thickBot="1" x14ac:dyDescent="0.25">
      <c r="A21" s="22" t="s">
        <v>72</v>
      </c>
      <c r="B21" s="35" t="s">
        <v>73</v>
      </c>
      <c r="C21" s="22">
        <f>+Програми!C133</f>
        <v>0</v>
      </c>
      <c r="D21" s="22">
        <f>+Програми!D133</f>
        <v>0</v>
      </c>
      <c r="E21" s="22">
        <f>+Програми!E133</f>
        <v>0</v>
      </c>
      <c r="F21" s="3"/>
      <c r="G21" s="3"/>
      <c r="H21" s="3"/>
    </row>
    <row r="22" spans="1:8" ht="39" thickBot="1" x14ac:dyDescent="0.25">
      <c r="A22" s="22" t="s">
        <v>74</v>
      </c>
      <c r="B22" s="35" t="s">
        <v>75</v>
      </c>
      <c r="C22" s="22">
        <f>+Програми!C151</f>
        <v>110000</v>
      </c>
      <c r="D22" s="22">
        <f>+Програми!D151</f>
        <v>110000</v>
      </c>
      <c r="E22" s="22">
        <f>+Програми!E151</f>
        <v>0</v>
      </c>
      <c r="F22" s="3"/>
      <c r="G22" s="3"/>
      <c r="H22" s="3"/>
    </row>
    <row r="23" spans="1:8" ht="51.75" thickBot="1" x14ac:dyDescent="0.25">
      <c r="A23" s="22" t="s">
        <v>76</v>
      </c>
      <c r="B23" s="35" t="s">
        <v>77</v>
      </c>
      <c r="C23" s="22">
        <f>+Програми!C169</f>
        <v>0</v>
      </c>
      <c r="D23" s="22">
        <f>+Програми!D169</f>
        <v>0</v>
      </c>
      <c r="E23" s="22">
        <f>+Програми!E169</f>
        <v>0</v>
      </c>
      <c r="F23" s="3"/>
      <c r="G23" s="3"/>
      <c r="H23" s="3"/>
    </row>
    <row r="24" spans="1:8" ht="39" thickBot="1" x14ac:dyDescent="0.25">
      <c r="A24" s="22" t="s">
        <v>78</v>
      </c>
      <c r="B24" s="35" t="s">
        <v>79</v>
      </c>
      <c r="C24" s="22">
        <f>+Програми!C187</f>
        <v>460000</v>
      </c>
      <c r="D24" s="22">
        <f>+Програми!D187</f>
        <v>338225</v>
      </c>
      <c r="E24" s="22">
        <f>+Програми!E187</f>
        <v>89316</v>
      </c>
      <c r="F24" s="3"/>
      <c r="G24" s="3"/>
      <c r="H24" s="3"/>
    </row>
    <row r="25" spans="1:8" ht="39" thickBot="1" x14ac:dyDescent="0.25">
      <c r="A25" s="22" t="s">
        <v>80</v>
      </c>
      <c r="B25" s="35" t="s">
        <v>81</v>
      </c>
      <c r="C25" s="22">
        <f>+Програми!C205</f>
        <v>32353200</v>
      </c>
      <c r="D25" s="22">
        <f>+Програми!D205</f>
        <v>33048424</v>
      </c>
      <c r="E25" s="22">
        <f>+Програми!E205</f>
        <v>9636125</v>
      </c>
      <c r="F25" s="3"/>
      <c r="G25" s="3"/>
      <c r="H25" s="3"/>
    </row>
    <row r="26" spans="1:8" ht="24.75" customHeight="1" thickBot="1" x14ac:dyDescent="0.25">
      <c r="A26" s="22" t="s">
        <v>82</v>
      </c>
      <c r="B26" s="35" t="s">
        <v>83</v>
      </c>
      <c r="C26" s="22">
        <f>+Програми!C224</f>
        <v>105696300</v>
      </c>
      <c r="D26" s="22">
        <f>+Програми!D224</f>
        <v>105830320</v>
      </c>
      <c r="E26" s="22">
        <f>+Програми!E224</f>
        <v>28799240</v>
      </c>
      <c r="F26" s="3"/>
      <c r="G26" s="3"/>
      <c r="H26" s="3"/>
    </row>
    <row r="27" spans="1:8" ht="24" customHeight="1" thickBot="1" x14ac:dyDescent="0.25">
      <c r="A27" s="32" t="s">
        <v>84</v>
      </c>
      <c r="B27" s="34" t="s">
        <v>85</v>
      </c>
      <c r="C27" s="32">
        <f>+C28+C29</f>
        <v>1504700</v>
      </c>
      <c r="D27" s="32">
        <f>+D28+D29</f>
        <v>1504700</v>
      </c>
      <c r="E27" s="37">
        <f t="shared" ref="E27:H27" si="1">+E28+E29</f>
        <v>363993</v>
      </c>
      <c r="F27" s="4">
        <f t="shared" si="1"/>
        <v>0</v>
      </c>
      <c r="G27" s="4">
        <f t="shared" si="1"/>
        <v>0</v>
      </c>
      <c r="H27" s="4">
        <f t="shared" si="1"/>
        <v>0</v>
      </c>
    </row>
    <row r="28" spans="1:8" ht="26.25" thickBot="1" x14ac:dyDescent="0.25">
      <c r="A28" s="22" t="s">
        <v>86</v>
      </c>
      <c r="B28" s="35" t="s">
        <v>87</v>
      </c>
      <c r="C28" s="22">
        <f>+Програми!C242</f>
        <v>1007900</v>
      </c>
      <c r="D28" s="22">
        <f>+Програми!D242</f>
        <v>1007900</v>
      </c>
      <c r="E28" s="22">
        <f>+Програми!E242</f>
        <v>245142</v>
      </c>
      <c r="F28" s="3"/>
      <c r="G28" s="3"/>
      <c r="H28" s="3"/>
    </row>
    <row r="29" spans="1:8" ht="26.25" thickBot="1" x14ac:dyDescent="0.25">
      <c r="A29" s="22" t="s">
        <v>88</v>
      </c>
      <c r="B29" s="35" t="s">
        <v>89</v>
      </c>
      <c r="C29" s="22">
        <f>+Програми!C261</f>
        <v>496800</v>
      </c>
      <c r="D29" s="22">
        <f>+Програми!D261</f>
        <v>496800</v>
      </c>
      <c r="E29" s="22">
        <f>+Програми!E261</f>
        <v>118851</v>
      </c>
      <c r="F29" s="3"/>
      <c r="G29" s="3"/>
      <c r="H29" s="3"/>
    </row>
    <row r="30" spans="1:8" ht="39" thickBot="1" x14ac:dyDescent="0.25">
      <c r="A30" s="32" t="s">
        <v>90</v>
      </c>
      <c r="B30" s="34" t="s">
        <v>91</v>
      </c>
      <c r="C30" s="32">
        <f>C31</f>
        <v>1209400</v>
      </c>
      <c r="D30" s="32">
        <f>D31</f>
        <v>1209400</v>
      </c>
      <c r="E30" s="37">
        <f>E31</f>
        <v>283403</v>
      </c>
      <c r="F30" s="3"/>
      <c r="G30" s="3"/>
      <c r="H30" s="3"/>
    </row>
    <row r="31" spans="1:8" ht="64.5" thickBot="1" x14ac:dyDescent="0.25">
      <c r="A31" s="22" t="s">
        <v>92</v>
      </c>
      <c r="B31" s="35" t="s">
        <v>93</v>
      </c>
      <c r="C31" s="22">
        <f>+Програми!C279</f>
        <v>1209400</v>
      </c>
      <c r="D31" s="22">
        <f>+Програми!D279</f>
        <v>1209400</v>
      </c>
      <c r="E31" s="22">
        <f>+Програми!E279</f>
        <v>283403</v>
      </c>
      <c r="F31" s="3"/>
      <c r="G31" s="3"/>
      <c r="H31" s="3"/>
    </row>
    <row r="32" spans="1:8" ht="13.5" thickBot="1" x14ac:dyDescent="0.25">
      <c r="A32" s="3"/>
      <c r="B32" s="36"/>
      <c r="C32" s="22"/>
      <c r="D32" s="3"/>
      <c r="E32" s="23"/>
      <c r="F32" s="3"/>
      <c r="G32" s="3"/>
      <c r="H32" s="3"/>
    </row>
    <row r="33" spans="1:8" ht="13.5" thickBot="1" x14ac:dyDescent="0.25">
      <c r="A33" s="32"/>
      <c r="B33" s="34" t="s">
        <v>16</v>
      </c>
      <c r="C33" s="32">
        <f t="shared" ref="C33:H33" si="2">+C31+C27+C14</f>
        <v>179087800</v>
      </c>
      <c r="D33" s="32">
        <f t="shared" si="2"/>
        <v>179824606</v>
      </c>
      <c r="E33" s="32">
        <f t="shared" si="2"/>
        <v>56962069</v>
      </c>
      <c r="F33" s="4">
        <f t="shared" si="2"/>
        <v>0</v>
      </c>
      <c r="G33" s="4">
        <f t="shared" si="2"/>
        <v>0</v>
      </c>
      <c r="H33" s="4">
        <f t="shared" si="2"/>
        <v>0</v>
      </c>
    </row>
    <row r="34" spans="1:8" ht="15.75" x14ac:dyDescent="0.2">
      <c r="A34" s="19"/>
    </row>
    <row r="35" spans="1:8" ht="12.75" customHeight="1" x14ac:dyDescent="0.2">
      <c r="A35" s="14"/>
      <c r="B35" s="14"/>
      <c r="C35" s="14"/>
      <c r="D35" s="14"/>
      <c r="E35" s="14"/>
      <c r="F35" s="14"/>
      <c r="G35" s="14"/>
      <c r="H35" s="14"/>
    </row>
    <row r="36" spans="1:8" s="13" customFormat="1" x14ac:dyDescent="0.2">
      <c r="A36" s="14"/>
      <c r="B36" s="14"/>
      <c r="C36" s="33"/>
      <c r="D36" s="14"/>
      <c r="E36" s="14"/>
      <c r="F36" s="14"/>
      <c r="G36" s="14"/>
      <c r="H36" s="14"/>
    </row>
    <row r="37" spans="1:8" x14ac:dyDescent="0.2">
      <c r="A37" s="14"/>
      <c r="B37" s="14"/>
      <c r="C37" s="33"/>
      <c r="D37" s="14"/>
      <c r="E37" s="14"/>
      <c r="F37" s="14"/>
      <c r="G37" s="14"/>
      <c r="H37" s="14"/>
    </row>
  </sheetData>
  <mergeCells count="10"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K313"/>
  <sheetViews>
    <sheetView topLeftCell="B1" zoomScale="115" zoomScaleNormal="115" workbookViewId="0">
      <selection activeCell="B3" sqref="B3:H3"/>
    </sheetView>
  </sheetViews>
  <sheetFormatPr defaultRowHeight="12.75" x14ac:dyDescent="0.2"/>
  <cols>
    <col min="1" max="1" width="2.1640625" style="20" customWidth="1"/>
    <col min="2" max="2" width="51.6640625" style="20" customWidth="1"/>
    <col min="3" max="3" width="15.1640625" style="20" customWidth="1"/>
    <col min="4" max="4" width="13.33203125" style="27" customWidth="1"/>
    <col min="5" max="5" width="16.6640625" style="20" customWidth="1"/>
    <col min="6" max="6" width="15.33203125" style="20" customWidth="1"/>
    <col min="7" max="7" width="16.33203125" style="20" customWidth="1"/>
    <col min="8" max="8" width="17" style="20" customWidth="1"/>
    <col min="9" max="10" width="10.33203125" style="20" bestFit="1" customWidth="1"/>
    <col min="11" max="16384" width="9.33203125" style="20"/>
  </cols>
  <sheetData>
    <row r="3" spans="2:8" customFormat="1" ht="15.75" x14ac:dyDescent="0.2">
      <c r="B3" s="44" t="s">
        <v>0</v>
      </c>
      <c r="C3" s="44"/>
      <c r="D3" s="44"/>
      <c r="E3" s="44"/>
      <c r="F3" s="44"/>
      <c r="G3" s="44"/>
      <c r="H3" s="44"/>
    </row>
    <row r="4" spans="2:8" customFormat="1" ht="15.75" x14ac:dyDescent="0.2">
      <c r="B4" s="45" t="s">
        <v>94</v>
      </c>
      <c r="C4" s="45"/>
      <c r="D4" s="45"/>
      <c r="E4" s="45"/>
      <c r="F4" s="45"/>
      <c r="G4" s="45"/>
      <c r="H4" s="45"/>
    </row>
    <row r="5" spans="2:8" customFormat="1" ht="13.5" thickBot="1" x14ac:dyDescent="0.25">
      <c r="B5" s="62" t="s">
        <v>1</v>
      </c>
      <c r="C5" s="62"/>
      <c r="D5" s="62"/>
      <c r="E5" s="62"/>
      <c r="F5" s="62"/>
      <c r="G5" s="62"/>
      <c r="H5" s="62"/>
    </row>
    <row r="6" spans="2:8" ht="27" customHeight="1" thickBot="1" x14ac:dyDescent="0.25">
      <c r="B6" s="59" t="s">
        <v>28</v>
      </c>
      <c r="C6" s="60"/>
      <c r="D6" s="60"/>
      <c r="E6" s="60"/>
      <c r="F6" s="60"/>
      <c r="G6" s="60"/>
      <c r="H6" s="61"/>
    </row>
    <row r="7" spans="2:8" ht="12.75" customHeight="1" x14ac:dyDescent="0.2">
      <c r="B7" s="17" t="s">
        <v>2</v>
      </c>
      <c r="C7" s="51" t="s">
        <v>22</v>
      </c>
      <c r="D7" s="54" t="s">
        <v>23</v>
      </c>
      <c r="E7" s="10" t="s">
        <v>4</v>
      </c>
      <c r="F7" s="10" t="s">
        <v>4</v>
      </c>
      <c r="G7" s="10" t="s">
        <v>4</v>
      </c>
      <c r="H7" s="10" t="s">
        <v>4</v>
      </c>
    </row>
    <row r="8" spans="2:8" x14ac:dyDescent="0.2">
      <c r="B8" s="17" t="s">
        <v>3</v>
      </c>
      <c r="C8" s="52"/>
      <c r="D8" s="55"/>
      <c r="E8" s="1" t="s">
        <v>5</v>
      </c>
      <c r="F8" s="1" t="s">
        <v>5</v>
      </c>
      <c r="G8" s="1" t="s">
        <v>5</v>
      </c>
      <c r="H8" s="1" t="s">
        <v>5</v>
      </c>
    </row>
    <row r="9" spans="2:8" ht="41.25" customHeight="1" thickBot="1" x14ac:dyDescent="0.25">
      <c r="B9" s="5"/>
      <c r="C9" s="53"/>
      <c r="D9" s="56"/>
      <c r="E9" s="11" t="s">
        <v>24</v>
      </c>
      <c r="F9" s="2" t="s">
        <v>25</v>
      </c>
      <c r="G9" s="2" t="s">
        <v>26</v>
      </c>
      <c r="H9" s="2" t="s">
        <v>27</v>
      </c>
    </row>
    <row r="10" spans="2:8" ht="13.5" thickBot="1" x14ac:dyDescent="0.25">
      <c r="B10" s="15" t="s">
        <v>6</v>
      </c>
      <c r="C10" s="21">
        <f>+C12+C13+C14</f>
        <v>192000</v>
      </c>
      <c r="D10" s="21">
        <f t="shared" ref="D10:H10" si="0">+D12+D13+D14</f>
        <v>192000</v>
      </c>
      <c r="E10" s="21">
        <f t="shared" si="0"/>
        <v>40361</v>
      </c>
      <c r="F10" s="16">
        <f t="shared" si="0"/>
        <v>0</v>
      </c>
      <c r="G10" s="16">
        <f t="shared" si="0"/>
        <v>0</v>
      </c>
      <c r="H10" s="16">
        <f t="shared" si="0"/>
        <v>0</v>
      </c>
    </row>
    <row r="11" spans="2:8" ht="13.5" thickBot="1" x14ac:dyDescent="0.25">
      <c r="B11" s="5" t="s">
        <v>7</v>
      </c>
      <c r="C11" s="22"/>
      <c r="D11" s="22"/>
      <c r="E11" s="3"/>
      <c r="F11" s="3"/>
      <c r="G11" s="3"/>
      <c r="H11" s="3"/>
    </row>
    <row r="12" spans="2:8" ht="13.5" thickBot="1" x14ac:dyDescent="0.25">
      <c r="B12" s="6" t="s">
        <v>8</v>
      </c>
      <c r="C12" s="22"/>
      <c r="D12" s="22"/>
      <c r="E12" s="3"/>
      <c r="F12" s="3"/>
      <c r="G12" s="3"/>
      <c r="H12" s="3"/>
    </row>
    <row r="13" spans="2:8" ht="13.5" thickBot="1" x14ac:dyDescent="0.25">
      <c r="B13" s="6" t="s">
        <v>9</v>
      </c>
      <c r="C13" s="22">
        <v>192000</v>
      </c>
      <c r="D13" s="22">
        <v>192000</v>
      </c>
      <c r="E13" s="22">
        <v>40361</v>
      </c>
      <c r="F13" s="3"/>
      <c r="G13" s="3"/>
      <c r="H13" s="3"/>
    </row>
    <row r="14" spans="2:8" ht="13.5" thickBot="1" x14ac:dyDescent="0.25">
      <c r="B14" s="6" t="s">
        <v>10</v>
      </c>
      <c r="C14" s="22"/>
      <c r="D14" s="22"/>
      <c r="E14" s="3"/>
      <c r="F14" s="3"/>
      <c r="G14" s="3"/>
      <c r="H14" s="3"/>
    </row>
    <row r="15" spans="2:8" ht="13.5" thickBot="1" x14ac:dyDescent="0.25">
      <c r="B15" s="5"/>
      <c r="C15" s="22"/>
      <c r="D15" s="22"/>
      <c r="E15" s="3"/>
      <c r="F15" s="3"/>
      <c r="G15" s="3"/>
      <c r="H15" s="3"/>
    </row>
    <row r="16" spans="2:8" s="24" customFormat="1" ht="26.25" thickBot="1" x14ac:dyDescent="0.25">
      <c r="B16" s="15" t="s">
        <v>11</v>
      </c>
      <c r="C16" s="21">
        <f>+SUM(C17:C20)</f>
        <v>8734700</v>
      </c>
      <c r="D16" s="21">
        <f t="shared" ref="D16:H16" si="1">+SUM(D17:D20)</f>
        <v>8734700</v>
      </c>
      <c r="E16" s="21">
        <f t="shared" si="1"/>
        <v>8707385</v>
      </c>
      <c r="F16" s="16">
        <f t="shared" si="1"/>
        <v>0</v>
      </c>
      <c r="G16" s="16">
        <f t="shared" si="1"/>
        <v>0</v>
      </c>
      <c r="H16" s="16">
        <f t="shared" si="1"/>
        <v>0</v>
      </c>
    </row>
    <row r="17" spans="2:8" ht="13.5" thickBot="1" x14ac:dyDescent="0.25">
      <c r="B17" s="5" t="s">
        <v>17</v>
      </c>
      <c r="C17" s="22"/>
      <c r="D17" s="22"/>
      <c r="E17" s="3"/>
      <c r="F17" s="3"/>
      <c r="G17" s="3"/>
      <c r="H17" s="3"/>
    </row>
    <row r="18" spans="2:8" ht="39" thickBot="1" x14ac:dyDescent="0.25">
      <c r="B18" s="30" t="s">
        <v>29</v>
      </c>
      <c r="C18" s="22">
        <v>5566400</v>
      </c>
      <c r="D18" s="22">
        <v>5566400</v>
      </c>
      <c r="E18" s="22">
        <v>7394506</v>
      </c>
      <c r="F18" s="3"/>
      <c r="G18" s="3"/>
      <c r="H18" s="3"/>
    </row>
    <row r="19" spans="2:8" ht="13.5" thickBot="1" x14ac:dyDescent="0.25">
      <c r="B19" s="30" t="s">
        <v>30</v>
      </c>
      <c r="C19" s="22">
        <v>2668300</v>
      </c>
      <c r="D19" s="22">
        <v>2668300</v>
      </c>
      <c r="E19" s="22">
        <v>1312879</v>
      </c>
      <c r="F19" s="3"/>
      <c r="G19" s="3"/>
      <c r="H19" s="3"/>
    </row>
    <row r="20" spans="2:8" ht="13.5" thickBot="1" x14ac:dyDescent="0.25">
      <c r="B20" s="30" t="s">
        <v>31</v>
      </c>
      <c r="C20" s="22">
        <v>500000</v>
      </c>
      <c r="D20" s="22">
        <v>500000</v>
      </c>
      <c r="E20" s="3"/>
      <c r="F20" s="3"/>
      <c r="G20" s="3"/>
      <c r="H20" s="3"/>
    </row>
    <row r="21" spans="2:8" ht="13.5" thickBot="1" x14ac:dyDescent="0.25">
      <c r="B21" s="15" t="s">
        <v>12</v>
      </c>
      <c r="C21" s="21">
        <f>+C16+C10</f>
        <v>8926700</v>
      </c>
      <c r="D21" s="21">
        <f t="shared" ref="D21:H21" si="2">+D16+D10</f>
        <v>8926700</v>
      </c>
      <c r="E21" s="21">
        <f t="shared" si="2"/>
        <v>8747746</v>
      </c>
      <c r="F21" s="16">
        <f t="shared" si="2"/>
        <v>0</v>
      </c>
      <c r="G21" s="16">
        <f t="shared" si="2"/>
        <v>0</v>
      </c>
      <c r="H21" s="16">
        <f t="shared" si="2"/>
        <v>0</v>
      </c>
    </row>
    <row r="22" spans="2:8" ht="13.5" thickBot="1" x14ac:dyDescent="0.25">
      <c r="B22" s="5"/>
      <c r="C22" s="3"/>
      <c r="D22" s="22"/>
      <c r="E22" s="3"/>
      <c r="F22" s="3"/>
      <c r="G22" s="3"/>
      <c r="H22" s="3"/>
    </row>
    <row r="23" spans="2:8" ht="13.5" thickBot="1" x14ac:dyDescent="0.25">
      <c r="B23" s="5" t="s">
        <v>13</v>
      </c>
      <c r="C23" s="7"/>
      <c r="D23" s="25"/>
      <c r="E23" s="7"/>
      <c r="F23" s="7"/>
      <c r="G23" s="7"/>
      <c r="H23" s="7"/>
    </row>
    <row r="24" spans="2:8" x14ac:dyDescent="0.2">
      <c r="B24" s="26"/>
    </row>
    <row r="25" spans="2:8" x14ac:dyDescent="0.2">
      <c r="B25" s="57"/>
      <c r="C25" s="58"/>
      <c r="D25" s="58"/>
      <c r="E25" s="58"/>
      <c r="F25" s="58"/>
      <c r="G25" s="58"/>
      <c r="H25" s="58"/>
    </row>
    <row r="26" spans="2:8" ht="5.25" customHeight="1" thickBot="1" x14ac:dyDescent="0.25">
      <c r="B26" s="58"/>
      <c r="C26" s="58"/>
      <c r="D26" s="58"/>
      <c r="E26" s="58"/>
      <c r="F26" s="58"/>
      <c r="G26" s="58"/>
      <c r="H26" s="58"/>
    </row>
    <row r="27" spans="2:8" ht="37.5" customHeight="1" thickBot="1" x14ac:dyDescent="0.25">
      <c r="B27" s="59" t="s">
        <v>32</v>
      </c>
      <c r="C27" s="60"/>
      <c r="D27" s="60"/>
      <c r="E27" s="60"/>
      <c r="F27" s="60"/>
      <c r="G27" s="60"/>
      <c r="H27" s="61"/>
    </row>
    <row r="28" spans="2:8" ht="12.75" customHeight="1" x14ac:dyDescent="0.2">
      <c r="B28" s="18" t="s">
        <v>33</v>
      </c>
      <c r="C28" s="51" t="s">
        <v>22</v>
      </c>
      <c r="D28" s="54" t="s">
        <v>23</v>
      </c>
      <c r="E28" s="10" t="s">
        <v>4</v>
      </c>
      <c r="F28" s="10" t="s">
        <v>4</v>
      </c>
      <c r="G28" s="10" t="s">
        <v>4</v>
      </c>
      <c r="H28" s="10" t="s">
        <v>4</v>
      </c>
    </row>
    <row r="29" spans="2:8" ht="12.75" customHeight="1" x14ac:dyDescent="0.2">
      <c r="B29" s="18" t="s">
        <v>34</v>
      </c>
      <c r="C29" s="52"/>
      <c r="D29" s="55"/>
      <c r="E29" s="1" t="s">
        <v>5</v>
      </c>
      <c r="F29" s="1" t="s">
        <v>5</v>
      </c>
      <c r="G29" s="1" t="s">
        <v>5</v>
      </c>
      <c r="H29" s="1" t="s">
        <v>5</v>
      </c>
    </row>
    <row r="30" spans="2:8" ht="26.25" thickBot="1" x14ac:dyDescent="0.25">
      <c r="B30" s="5" t="s">
        <v>3</v>
      </c>
      <c r="C30" s="53"/>
      <c r="D30" s="56"/>
      <c r="E30" s="11" t="s">
        <v>24</v>
      </c>
      <c r="F30" s="2" t="s">
        <v>25</v>
      </c>
      <c r="G30" s="2" t="s">
        <v>26</v>
      </c>
      <c r="H30" s="2" t="s">
        <v>27</v>
      </c>
    </row>
    <row r="31" spans="2:8" ht="39.75" customHeight="1" thickBot="1" x14ac:dyDescent="0.25">
      <c r="B31" s="15" t="s">
        <v>6</v>
      </c>
      <c r="C31" s="21">
        <f>+C33+C34+C35</f>
        <v>188000</v>
      </c>
      <c r="D31" s="21">
        <f t="shared" ref="D31:H31" si="3">+D33+D34+D35</f>
        <v>188000</v>
      </c>
      <c r="E31" s="21">
        <f t="shared" si="3"/>
        <v>21723</v>
      </c>
      <c r="F31" s="16">
        <f t="shared" si="3"/>
        <v>0</v>
      </c>
      <c r="G31" s="16">
        <f t="shared" si="3"/>
        <v>0</v>
      </c>
      <c r="H31" s="16">
        <f t="shared" si="3"/>
        <v>0</v>
      </c>
    </row>
    <row r="32" spans="2:8" ht="13.5" thickBot="1" x14ac:dyDescent="0.25">
      <c r="B32" s="5" t="s">
        <v>7</v>
      </c>
      <c r="C32" s="22"/>
      <c r="D32" s="22"/>
      <c r="E32" s="3"/>
      <c r="F32" s="3"/>
      <c r="G32" s="3"/>
      <c r="H32" s="3"/>
    </row>
    <row r="33" spans="2:8" ht="13.5" thickBot="1" x14ac:dyDescent="0.25">
      <c r="B33" s="6" t="s">
        <v>8</v>
      </c>
      <c r="C33" s="22"/>
      <c r="D33" s="22"/>
      <c r="E33" s="3"/>
      <c r="F33" s="3"/>
      <c r="G33" s="3"/>
      <c r="H33" s="3"/>
    </row>
    <row r="34" spans="2:8" ht="13.5" thickBot="1" x14ac:dyDescent="0.25">
      <c r="B34" s="6" t="s">
        <v>9</v>
      </c>
      <c r="C34" s="22">
        <v>188000</v>
      </c>
      <c r="D34" s="22">
        <v>188000</v>
      </c>
      <c r="E34" s="22">
        <v>21723</v>
      </c>
      <c r="F34" s="3"/>
      <c r="G34" s="3"/>
      <c r="H34" s="3"/>
    </row>
    <row r="35" spans="2:8" ht="13.5" thickBot="1" x14ac:dyDescent="0.25">
      <c r="B35" s="6" t="s">
        <v>10</v>
      </c>
      <c r="C35" s="22"/>
      <c r="D35" s="22"/>
      <c r="E35" s="3"/>
      <c r="F35" s="3"/>
      <c r="G35" s="3"/>
      <c r="H35" s="3"/>
    </row>
    <row r="36" spans="2:8" ht="13.5" thickBot="1" x14ac:dyDescent="0.25">
      <c r="B36" s="5"/>
      <c r="C36" s="22"/>
      <c r="D36" s="22"/>
      <c r="E36" s="3"/>
      <c r="F36" s="3"/>
      <c r="G36" s="3"/>
      <c r="H36" s="3"/>
    </row>
    <row r="37" spans="2:8" ht="26.25" thickBot="1" x14ac:dyDescent="0.25">
      <c r="B37" s="15" t="s">
        <v>11</v>
      </c>
      <c r="C37" s="21">
        <f t="shared" ref="C37:H37" si="4">+SUM(C38:C39)</f>
        <v>293800</v>
      </c>
      <c r="D37" s="21">
        <f t="shared" si="4"/>
        <v>293800</v>
      </c>
      <c r="E37" s="21">
        <f t="shared" si="4"/>
        <v>615989</v>
      </c>
      <c r="F37" s="16">
        <f t="shared" si="4"/>
        <v>0</v>
      </c>
      <c r="G37" s="16">
        <f t="shared" si="4"/>
        <v>0</v>
      </c>
      <c r="H37" s="16">
        <f t="shared" si="4"/>
        <v>0</v>
      </c>
    </row>
    <row r="38" spans="2:8" ht="13.5" thickBot="1" x14ac:dyDescent="0.25">
      <c r="B38" s="6" t="s">
        <v>17</v>
      </c>
      <c r="C38" s="22"/>
      <c r="D38" s="22"/>
      <c r="E38" s="23"/>
      <c r="F38" s="3"/>
      <c r="G38" s="3"/>
      <c r="H38" s="3"/>
    </row>
    <row r="39" spans="2:8" ht="37.5" customHeight="1" thickBot="1" x14ac:dyDescent="0.25">
      <c r="B39" s="6" t="s">
        <v>35</v>
      </c>
      <c r="C39" s="22">
        <v>293800</v>
      </c>
      <c r="D39" s="22">
        <v>293800</v>
      </c>
      <c r="E39" s="22">
        <v>615989</v>
      </c>
      <c r="F39" s="3"/>
      <c r="G39" s="3"/>
      <c r="H39" s="3"/>
    </row>
    <row r="40" spans="2:8" ht="13.5" thickBot="1" x14ac:dyDescent="0.25">
      <c r="B40" s="15" t="s">
        <v>12</v>
      </c>
      <c r="C40" s="21">
        <f t="shared" ref="C40:H40" si="5">+C37+C31</f>
        <v>481800</v>
      </c>
      <c r="D40" s="21">
        <f t="shared" si="5"/>
        <v>481800</v>
      </c>
      <c r="E40" s="21">
        <f t="shared" si="5"/>
        <v>637712</v>
      </c>
      <c r="F40" s="16">
        <f t="shared" si="5"/>
        <v>0</v>
      </c>
      <c r="G40" s="16">
        <f t="shared" si="5"/>
        <v>0</v>
      </c>
      <c r="H40" s="16">
        <f t="shared" si="5"/>
        <v>0</v>
      </c>
    </row>
    <row r="41" spans="2:8" ht="13.5" thickBot="1" x14ac:dyDescent="0.25">
      <c r="B41" s="5"/>
      <c r="C41" s="7"/>
      <c r="D41" s="25"/>
      <c r="E41" s="7"/>
      <c r="F41" s="7"/>
      <c r="G41" s="7"/>
      <c r="H41" s="7"/>
    </row>
    <row r="42" spans="2:8" ht="13.5" thickBot="1" x14ac:dyDescent="0.25">
      <c r="B42" s="5" t="s">
        <v>13</v>
      </c>
      <c r="C42" s="7"/>
      <c r="D42" s="25"/>
      <c r="E42" s="7"/>
      <c r="F42" s="7"/>
      <c r="G42" s="7"/>
      <c r="H42" s="7"/>
    </row>
    <row r="43" spans="2:8" x14ac:dyDescent="0.2">
      <c r="B43" s="28"/>
      <c r="C43" s="29"/>
      <c r="D43" s="29"/>
      <c r="E43" s="29"/>
      <c r="F43" s="29"/>
      <c r="G43" s="29"/>
      <c r="H43" s="29"/>
    </row>
    <row r="44" spans="2:8" ht="13.5" thickBot="1" x14ac:dyDescent="0.25">
      <c r="B44" s="28"/>
      <c r="C44" s="29"/>
      <c r="D44" s="29"/>
      <c r="E44" s="29"/>
      <c r="F44" s="29"/>
      <c r="G44" s="29"/>
      <c r="H44" s="29"/>
    </row>
    <row r="45" spans="2:8" ht="13.5" customHeight="1" thickBot="1" x14ac:dyDescent="0.25">
      <c r="B45" s="59" t="s">
        <v>36</v>
      </c>
      <c r="C45" s="60"/>
      <c r="D45" s="60"/>
      <c r="E45" s="60"/>
      <c r="F45" s="60"/>
      <c r="G45" s="60"/>
      <c r="H45" s="61"/>
    </row>
    <row r="46" spans="2:8" ht="12.75" customHeight="1" x14ac:dyDescent="0.2">
      <c r="B46" s="18" t="s">
        <v>33</v>
      </c>
      <c r="C46" s="51" t="s">
        <v>22</v>
      </c>
      <c r="D46" s="54" t="s">
        <v>23</v>
      </c>
      <c r="E46" s="10" t="s">
        <v>4</v>
      </c>
      <c r="F46" s="10" t="s">
        <v>4</v>
      </c>
      <c r="G46" s="10" t="s">
        <v>4</v>
      </c>
      <c r="H46" s="10" t="s">
        <v>4</v>
      </c>
    </row>
    <row r="47" spans="2:8" x14ac:dyDescent="0.2">
      <c r="B47" s="18" t="s">
        <v>34</v>
      </c>
      <c r="C47" s="52"/>
      <c r="D47" s="55"/>
      <c r="E47" s="1" t="s">
        <v>5</v>
      </c>
      <c r="F47" s="1" t="s">
        <v>5</v>
      </c>
      <c r="G47" s="1" t="s">
        <v>5</v>
      </c>
      <c r="H47" s="1" t="s">
        <v>5</v>
      </c>
    </row>
    <row r="48" spans="2:8" ht="26.25" thickBot="1" x14ac:dyDescent="0.25">
      <c r="B48" s="5" t="s">
        <v>3</v>
      </c>
      <c r="C48" s="53"/>
      <c r="D48" s="56"/>
      <c r="E48" s="11" t="s">
        <v>24</v>
      </c>
      <c r="F48" s="2" t="s">
        <v>25</v>
      </c>
      <c r="G48" s="2" t="s">
        <v>26</v>
      </c>
      <c r="H48" s="2" t="s">
        <v>27</v>
      </c>
    </row>
    <row r="49" spans="2:8" ht="13.5" thickBot="1" x14ac:dyDescent="0.25">
      <c r="B49" s="15" t="s">
        <v>6</v>
      </c>
      <c r="C49" s="21">
        <f>+C51+C52+C53</f>
        <v>306000</v>
      </c>
      <c r="D49" s="21">
        <f t="shared" ref="D49:H49" si="6">+D51+D52+D53</f>
        <v>306000</v>
      </c>
      <c r="E49" s="21">
        <f>+E51+E52+E53</f>
        <v>90654</v>
      </c>
      <c r="F49" s="16">
        <f t="shared" si="6"/>
        <v>0</v>
      </c>
      <c r="G49" s="16">
        <f t="shared" si="6"/>
        <v>0</v>
      </c>
      <c r="H49" s="16">
        <f t="shared" si="6"/>
        <v>0</v>
      </c>
    </row>
    <row r="50" spans="2:8" ht="13.5" thickBot="1" x14ac:dyDescent="0.25">
      <c r="B50" s="5" t="s">
        <v>7</v>
      </c>
      <c r="C50" s="22"/>
      <c r="D50" s="22"/>
      <c r="E50" s="3"/>
      <c r="F50" s="3"/>
      <c r="G50" s="3"/>
      <c r="H50" s="3"/>
    </row>
    <row r="51" spans="2:8" ht="13.5" thickBot="1" x14ac:dyDescent="0.25">
      <c r="B51" s="6" t="s">
        <v>8</v>
      </c>
      <c r="C51" s="22"/>
      <c r="D51" s="22"/>
      <c r="E51" s="3"/>
      <c r="F51" s="3"/>
      <c r="G51" s="3"/>
      <c r="H51" s="3"/>
    </row>
    <row r="52" spans="2:8" ht="13.5" thickBot="1" x14ac:dyDescent="0.25">
      <c r="B52" s="6" t="s">
        <v>9</v>
      </c>
      <c r="C52" s="22">
        <v>306000</v>
      </c>
      <c r="D52" s="22">
        <v>306000</v>
      </c>
      <c r="E52" s="22">
        <v>90654</v>
      </c>
      <c r="F52" s="3"/>
      <c r="G52" s="3"/>
      <c r="H52" s="3"/>
    </row>
    <row r="53" spans="2:8" ht="13.5" thickBot="1" x14ac:dyDescent="0.25">
      <c r="B53" s="6" t="s">
        <v>10</v>
      </c>
      <c r="C53" s="22"/>
      <c r="D53" s="22"/>
      <c r="E53" s="3"/>
      <c r="F53" s="3"/>
      <c r="G53" s="3"/>
      <c r="H53" s="3"/>
    </row>
    <row r="54" spans="2:8" ht="13.5" thickBot="1" x14ac:dyDescent="0.25">
      <c r="B54" s="5"/>
      <c r="C54" s="22"/>
      <c r="D54" s="22"/>
      <c r="E54" s="3"/>
      <c r="F54" s="3"/>
      <c r="G54" s="3"/>
      <c r="H54" s="3"/>
    </row>
    <row r="55" spans="2:8" ht="26.25" thickBot="1" x14ac:dyDescent="0.25">
      <c r="B55" s="15" t="s">
        <v>11</v>
      </c>
      <c r="C55" s="21">
        <f>SUM(C57:C60)</f>
        <v>20600200</v>
      </c>
      <c r="D55" s="21">
        <f>+SUM(D56:D60)</f>
        <v>20629537</v>
      </c>
      <c r="E55" s="21">
        <f>+SUM(E56:E60)</f>
        <v>7256879</v>
      </c>
      <c r="F55" s="16">
        <f>+SUM(F56:F60)</f>
        <v>0</v>
      </c>
      <c r="G55" s="16">
        <f>+SUM(G56:G60)</f>
        <v>0</v>
      </c>
      <c r="H55" s="16">
        <f>+SUM(H56:H60)</f>
        <v>0</v>
      </c>
    </row>
    <row r="56" spans="2:8" ht="13.5" thickBot="1" x14ac:dyDescent="0.25">
      <c r="B56" s="6" t="s">
        <v>17</v>
      </c>
      <c r="C56" s="22"/>
      <c r="D56" s="22"/>
      <c r="E56" s="23"/>
      <c r="F56" s="3"/>
      <c r="G56" s="3"/>
      <c r="H56" s="3"/>
    </row>
    <row r="57" spans="2:8" ht="51.75" thickBot="1" x14ac:dyDescent="0.25">
      <c r="B57" s="6" t="s">
        <v>37</v>
      </c>
      <c r="C57" s="22">
        <v>10437700</v>
      </c>
      <c r="D57" s="22">
        <f>10437700+29337</f>
        <v>10467037</v>
      </c>
      <c r="E57" s="22">
        <v>7256879</v>
      </c>
      <c r="F57" s="3"/>
      <c r="G57" s="3"/>
      <c r="H57" s="3"/>
    </row>
    <row r="58" spans="2:8" ht="26.25" thickBot="1" x14ac:dyDescent="0.25">
      <c r="B58" s="6" t="s">
        <v>38</v>
      </c>
      <c r="C58" s="22">
        <v>1335500</v>
      </c>
      <c r="D58" s="22">
        <v>1335500</v>
      </c>
      <c r="E58" s="23"/>
      <c r="F58" s="3"/>
      <c r="G58" s="3"/>
      <c r="H58" s="3"/>
    </row>
    <row r="59" spans="2:8" ht="39" thickBot="1" x14ac:dyDescent="0.25">
      <c r="B59" s="6" t="s">
        <v>39</v>
      </c>
      <c r="C59" s="22">
        <v>8800000</v>
      </c>
      <c r="D59" s="22">
        <v>8800000</v>
      </c>
      <c r="E59" s="23"/>
      <c r="F59" s="3"/>
      <c r="G59" s="3"/>
      <c r="H59" s="3"/>
    </row>
    <row r="60" spans="2:8" ht="26.25" thickBot="1" x14ac:dyDescent="0.25">
      <c r="B60" s="6" t="s">
        <v>40</v>
      </c>
      <c r="C60" s="22">
        <v>27000</v>
      </c>
      <c r="D60" s="22">
        <v>27000</v>
      </c>
      <c r="E60" s="23"/>
      <c r="F60" s="3"/>
      <c r="G60" s="3"/>
      <c r="H60" s="3"/>
    </row>
    <row r="61" spans="2:8" ht="13.5" thickBot="1" x14ac:dyDescent="0.25">
      <c r="B61" s="15" t="s">
        <v>12</v>
      </c>
      <c r="C61" s="21">
        <f t="shared" ref="C61:H61" si="7">+C55+C49</f>
        <v>20906200</v>
      </c>
      <c r="D61" s="21">
        <f t="shared" si="7"/>
        <v>20935537</v>
      </c>
      <c r="E61" s="21">
        <f t="shared" si="7"/>
        <v>7347533</v>
      </c>
      <c r="F61" s="16">
        <f t="shared" si="7"/>
        <v>0</v>
      </c>
      <c r="G61" s="16">
        <f t="shared" si="7"/>
        <v>0</v>
      </c>
      <c r="H61" s="16">
        <f t="shared" si="7"/>
        <v>0</v>
      </c>
    </row>
    <row r="62" spans="2:8" ht="13.5" thickBot="1" x14ac:dyDescent="0.25">
      <c r="B62" s="6"/>
      <c r="C62" s="22"/>
      <c r="D62" s="22"/>
      <c r="E62" s="23"/>
      <c r="F62" s="3"/>
      <c r="G62" s="3"/>
      <c r="H62" s="3"/>
    </row>
    <row r="63" spans="2:8" ht="13.5" thickBot="1" x14ac:dyDescent="0.25">
      <c r="B63" s="6" t="s">
        <v>13</v>
      </c>
      <c r="C63" s="22"/>
      <c r="D63" s="22"/>
      <c r="E63" s="23"/>
      <c r="F63" s="3"/>
      <c r="G63" s="3"/>
      <c r="H63" s="3"/>
    </row>
    <row r="64" spans="2:8" x14ac:dyDescent="0.2">
      <c r="B64" s="28"/>
      <c r="C64" s="29"/>
      <c r="D64" s="29"/>
      <c r="E64" s="29"/>
      <c r="F64" s="29"/>
      <c r="G64" s="29"/>
      <c r="H64" s="29"/>
    </row>
    <row r="65" spans="2:8" ht="13.5" thickBot="1" x14ac:dyDescent="0.25">
      <c r="B65" s="28"/>
      <c r="C65" s="29"/>
      <c r="D65" s="29"/>
      <c r="E65" s="29"/>
      <c r="F65" s="29"/>
      <c r="G65" s="29"/>
      <c r="H65" s="29"/>
    </row>
    <row r="66" spans="2:8" ht="13.5" customHeight="1" thickBot="1" x14ac:dyDescent="0.25">
      <c r="B66" s="59" t="s">
        <v>41</v>
      </c>
      <c r="C66" s="60"/>
      <c r="D66" s="60"/>
      <c r="E66" s="60"/>
      <c r="F66" s="60"/>
      <c r="G66" s="60"/>
      <c r="H66" s="61"/>
    </row>
    <row r="67" spans="2:8" ht="12.75" customHeight="1" x14ac:dyDescent="0.2">
      <c r="B67" s="18" t="s">
        <v>33</v>
      </c>
      <c r="C67" s="51" t="s">
        <v>22</v>
      </c>
      <c r="D67" s="54" t="s">
        <v>23</v>
      </c>
      <c r="E67" s="10" t="s">
        <v>4</v>
      </c>
      <c r="F67" s="10" t="s">
        <v>4</v>
      </c>
      <c r="G67" s="10" t="s">
        <v>4</v>
      </c>
      <c r="H67" s="10" t="s">
        <v>4</v>
      </c>
    </row>
    <row r="68" spans="2:8" x14ac:dyDescent="0.2">
      <c r="B68" s="18" t="s">
        <v>34</v>
      </c>
      <c r="C68" s="52"/>
      <c r="D68" s="55"/>
      <c r="E68" s="1" t="s">
        <v>5</v>
      </c>
      <c r="F68" s="1" t="s">
        <v>5</v>
      </c>
      <c r="G68" s="1" t="s">
        <v>5</v>
      </c>
      <c r="H68" s="1" t="s">
        <v>5</v>
      </c>
    </row>
    <row r="69" spans="2:8" ht="26.25" thickBot="1" x14ac:dyDescent="0.25">
      <c r="B69" s="5" t="s">
        <v>3</v>
      </c>
      <c r="C69" s="53"/>
      <c r="D69" s="56"/>
      <c r="E69" s="11" t="s">
        <v>24</v>
      </c>
      <c r="F69" s="2" t="s">
        <v>25</v>
      </c>
      <c r="G69" s="2" t="s">
        <v>26</v>
      </c>
      <c r="H69" s="2" t="s">
        <v>27</v>
      </c>
    </row>
    <row r="70" spans="2:8" ht="13.5" thickBot="1" x14ac:dyDescent="0.25">
      <c r="B70" s="15" t="s">
        <v>6</v>
      </c>
      <c r="C70" s="21">
        <f>+C72+C73+C74</f>
        <v>153000</v>
      </c>
      <c r="D70" s="21">
        <f t="shared" ref="D70:H70" si="8">+D72+D73+D74</f>
        <v>153000</v>
      </c>
      <c r="E70" s="21">
        <f t="shared" si="8"/>
        <v>9389</v>
      </c>
      <c r="F70" s="16">
        <f t="shared" si="8"/>
        <v>0</v>
      </c>
      <c r="G70" s="16">
        <f t="shared" si="8"/>
        <v>0</v>
      </c>
      <c r="H70" s="16">
        <f t="shared" si="8"/>
        <v>0</v>
      </c>
    </row>
    <row r="71" spans="2:8" ht="13.5" thickBot="1" x14ac:dyDescent="0.25">
      <c r="B71" s="5" t="s">
        <v>7</v>
      </c>
      <c r="C71" s="22"/>
      <c r="D71" s="22"/>
      <c r="E71" s="3"/>
      <c r="F71" s="3"/>
      <c r="G71" s="3"/>
      <c r="H71" s="3"/>
    </row>
    <row r="72" spans="2:8" ht="13.5" thickBot="1" x14ac:dyDescent="0.25">
      <c r="B72" s="6" t="s">
        <v>8</v>
      </c>
      <c r="C72" s="22"/>
      <c r="D72" s="22"/>
      <c r="E72" s="3"/>
      <c r="F72" s="3"/>
      <c r="G72" s="3"/>
      <c r="H72" s="3"/>
    </row>
    <row r="73" spans="2:8" ht="13.5" thickBot="1" x14ac:dyDescent="0.25">
      <c r="B73" s="6" t="s">
        <v>9</v>
      </c>
      <c r="C73" s="22">
        <v>153000</v>
      </c>
      <c r="D73" s="22">
        <v>153000</v>
      </c>
      <c r="E73" s="22">
        <v>9389</v>
      </c>
      <c r="F73" s="3"/>
      <c r="G73" s="3"/>
      <c r="H73" s="3"/>
    </row>
    <row r="74" spans="2:8" ht="13.5" thickBot="1" x14ac:dyDescent="0.25">
      <c r="B74" s="6" t="s">
        <v>10</v>
      </c>
      <c r="C74" s="22"/>
      <c r="D74" s="22"/>
      <c r="E74" s="3"/>
      <c r="F74" s="3"/>
      <c r="G74" s="3"/>
      <c r="H74" s="3"/>
    </row>
    <row r="75" spans="2:8" ht="13.5" thickBot="1" x14ac:dyDescent="0.25">
      <c r="B75" s="5"/>
      <c r="C75" s="22"/>
      <c r="D75" s="22"/>
      <c r="E75" s="3"/>
      <c r="F75" s="3"/>
      <c r="G75" s="3"/>
      <c r="H75" s="3"/>
    </row>
    <row r="76" spans="2:8" ht="26.25" thickBot="1" x14ac:dyDescent="0.25">
      <c r="B76" s="15" t="s">
        <v>11</v>
      </c>
      <c r="C76" s="21">
        <f t="shared" ref="C76:H76" si="9">+SUM(C77:C78)</f>
        <v>57000</v>
      </c>
      <c r="D76" s="21">
        <f t="shared" si="9"/>
        <v>57000</v>
      </c>
      <c r="E76" s="21">
        <f t="shared" si="9"/>
        <v>0</v>
      </c>
      <c r="F76" s="16">
        <f t="shared" si="9"/>
        <v>0</v>
      </c>
      <c r="G76" s="16">
        <f t="shared" si="9"/>
        <v>0</v>
      </c>
      <c r="H76" s="16">
        <f t="shared" si="9"/>
        <v>0</v>
      </c>
    </row>
    <row r="77" spans="2:8" ht="13.5" thickBot="1" x14ac:dyDescent="0.25">
      <c r="B77" s="6" t="s">
        <v>17</v>
      </c>
      <c r="C77" s="22"/>
      <c r="D77" s="22"/>
      <c r="E77" s="23"/>
      <c r="F77" s="3"/>
      <c r="G77" s="3"/>
      <c r="H77" s="3"/>
    </row>
    <row r="78" spans="2:8" ht="13.5" thickBot="1" x14ac:dyDescent="0.25">
      <c r="B78" s="6" t="s">
        <v>42</v>
      </c>
      <c r="C78" s="22">
        <v>57000</v>
      </c>
      <c r="D78" s="22">
        <v>57000</v>
      </c>
      <c r="E78" s="23"/>
      <c r="F78" s="3"/>
      <c r="G78" s="3"/>
      <c r="H78" s="3"/>
    </row>
    <row r="79" spans="2:8" ht="13.5" thickBot="1" x14ac:dyDescent="0.25">
      <c r="B79" s="15" t="s">
        <v>12</v>
      </c>
      <c r="C79" s="21">
        <f t="shared" ref="C79:H79" si="10">+C76+C70</f>
        <v>210000</v>
      </c>
      <c r="D79" s="21">
        <f t="shared" si="10"/>
        <v>210000</v>
      </c>
      <c r="E79" s="21">
        <f t="shared" si="10"/>
        <v>9389</v>
      </c>
      <c r="F79" s="16">
        <f t="shared" si="10"/>
        <v>0</v>
      </c>
      <c r="G79" s="16">
        <f t="shared" si="10"/>
        <v>0</v>
      </c>
      <c r="H79" s="16">
        <f t="shared" si="10"/>
        <v>0</v>
      </c>
    </row>
    <row r="80" spans="2:8" ht="13.5" thickBot="1" x14ac:dyDescent="0.25">
      <c r="B80" s="6"/>
      <c r="C80" s="22"/>
      <c r="D80" s="22"/>
      <c r="E80" s="23"/>
      <c r="F80" s="3"/>
      <c r="G80" s="3"/>
      <c r="H80" s="3"/>
    </row>
    <row r="81" spans="2:8" ht="13.5" thickBot="1" x14ac:dyDescent="0.25">
      <c r="B81" s="6" t="s">
        <v>13</v>
      </c>
      <c r="C81" s="22"/>
      <c r="D81" s="22"/>
      <c r="E81" s="23"/>
      <c r="F81" s="3"/>
      <c r="G81" s="3"/>
      <c r="H81" s="3"/>
    </row>
    <row r="82" spans="2:8" x14ac:dyDescent="0.2">
      <c r="B82" s="28"/>
      <c r="C82" s="29"/>
      <c r="D82" s="29"/>
      <c r="E82" s="29"/>
      <c r="F82" s="29"/>
      <c r="G82" s="29"/>
      <c r="H82" s="29"/>
    </row>
    <row r="83" spans="2:8" ht="13.5" thickBot="1" x14ac:dyDescent="0.25">
      <c r="B83" s="28"/>
      <c r="C83" s="29"/>
      <c r="D83" s="29"/>
      <c r="E83" s="29"/>
      <c r="F83" s="29"/>
      <c r="G83" s="29"/>
      <c r="H83" s="29"/>
    </row>
    <row r="84" spans="2:8" ht="13.5" customHeight="1" thickBot="1" x14ac:dyDescent="0.25">
      <c r="B84" s="59" t="s">
        <v>43</v>
      </c>
      <c r="C84" s="60"/>
      <c r="D84" s="60"/>
      <c r="E84" s="60"/>
      <c r="F84" s="60"/>
      <c r="G84" s="60"/>
      <c r="H84" s="61"/>
    </row>
    <row r="85" spans="2:8" ht="12.75" customHeight="1" x14ac:dyDescent="0.2">
      <c r="B85" s="18" t="s">
        <v>33</v>
      </c>
      <c r="C85" s="51" t="s">
        <v>22</v>
      </c>
      <c r="D85" s="54" t="s">
        <v>23</v>
      </c>
      <c r="E85" s="10" t="s">
        <v>4</v>
      </c>
      <c r="F85" s="10" t="s">
        <v>4</v>
      </c>
      <c r="G85" s="10" t="s">
        <v>4</v>
      </c>
      <c r="H85" s="10" t="s">
        <v>4</v>
      </c>
    </row>
    <row r="86" spans="2:8" x14ac:dyDescent="0.2">
      <c r="B86" s="18" t="s">
        <v>34</v>
      </c>
      <c r="C86" s="52"/>
      <c r="D86" s="55"/>
      <c r="E86" s="1" t="s">
        <v>5</v>
      </c>
      <c r="F86" s="1" t="s">
        <v>5</v>
      </c>
      <c r="G86" s="1" t="s">
        <v>5</v>
      </c>
      <c r="H86" s="1" t="s">
        <v>5</v>
      </c>
    </row>
    <row r="87" spans="2:8" ht="26.25" thickBot="1" x14ac:dyDescent="0.25">
      <c r="B87" s="5" t="s">
        <v>3</v>
      </c>
      <c r="C87" s="53"/>
      <c r="D87" s="56"/>
      <c r="E87" s="11" t="s">
        <v>24</v>
      </c>
      <c r="F87" s="2" t="s">
        <v>25</v>
      </c>
      <c r="G87" s="2" t="s">
        <v>26</v>
      </c>
      <c r="H87" s="2" t="s">
        <v>27</v>
      </c>
    </row>
    <row r="88" spans="2:8" ht="13.5" thickBot="1" x14ac:dyDescent="0.25">
      <c r="B88" s="15" t="s">
        <v>6</v>
      </c>
      <c r="C88" s="21">
        <f>+C90+C91+C92</f>
        <v>385000</v>
      </c>
      <c r="D88" s="21">
        <f t="shared" ref="D88:H88" si="11">+D90+D91+D92</f>
        <v>385000</v>
      </c>
      <c r="E88" s="21">
        <f t="shared" si="11"/>
        <v>54934</v>
      </c>
      <c r="F88" s="16">
        <f t="shared" si="11"/>
        <v>0</v>
      </c>
      <c r="G88" s="16">
        <f t="shared" si="11"/>
        <v>0</v>
      </c>
      <c r="H88" s="16">
        <f t="shared" si="11"/>
        <v>0</v>
      </c>
    </row>
    <row r="89" spans="2:8" ht="13.5" thickBot="1" x14ac:dyDescent="0.25">
      <c r="B89" s="5" t="s">
        <v>7</v>
      </c>
      <c r="C89" s="22"/>
      <c r="D89" s="22"/>
      <c r="E89" s="3"/>
      <c r="F89" s="3"/>
      <c r="G89" s="3"/>
      <c r="H89" s="3"/>
    </row>
    <row r="90" spans="2:8" ht="13.5" thickBot="1" x14ac:dyDescent="0.25">
      <c r="B90" s="6" t="s">
        <v>8</v>
      </c>
      <c r="C90" s="22"/>
      <c r="D90" s="22"/>
      <c r="E90" s="3"/>
      <c r="F90" s="3"/>
      <c r="G90" s="3"/>
      <c r="H90" s="3"/>
    </row>
    <row r="91" spans="2:8" ht="13.5" thickBot="1" x14ac:dyDescent="0.25">
      <c r="B91" s="6" t="s">
        <v>9</v>
      </c>
      <c r="C91" s="22">
        <v>385000</v>
      </c>
      <c r="D91" s="22">
        <v>385000</v>
      </c>
      <c r="E91" s="22">
        <v>54934</v>
      </c>
      <c r="F91" s="3"/>
      <c r="G91" s="3"/>
      <c r="H91" s="3"/>
    </row>
    <row r="92" spans="2:8" ht="13.5" thickBot="1" x14ac:dyDescent="0.25">
      <c r="B92" s="6" t="s">
        <v>10</v>
      </c>
      <c r="C92" s="22"/>
      <c r="D92" s="22"/>
      <c r="E92" s="3"/>
      <c r="F92" s="3"/>
      <c r="G92" s="3"/>
      <c r="H92" s="3"/>
    </row>
    <row r="93" spans="2:8" ht="13.5" thickBot="1" x14ac:dyDescent="0.25">
      <c r="B93" s="5"/>
      <c r="C93" s="22"/>
      <c r="D93" s="22"/>
      <c r="E93" s="3"/>
      <c r="F93" s="3"/>
      <c r="G93" s="3"/>
      <c r="H93" s="3"/>
    </row>
    <row r="94" spans="2:8" ht="26.25" thickBot="1" x14ac:dyDescent="0.25">
      <c r="B94" s="15" t="s">
        <v>11</v>
      </c>
      <c r="C94" s="21">
        <f t="shared" ref="C94:H94" si="12">+SUM(C95:C96)</f>
        <v>0</v>
      </c>
      <c r="D94" s="21">
        <f t="shared" si="12"/>
        <v>0</v>
      </c>
      <c r="E94" s="21">
        <f t="shared" si="12"/>
        <v>0</v>
      </c>
      <c r="F94" s="16">
        <f t="shared" si="12"/>
        <v>0</v>
      </c>
      <c r="G94" s="16">
        <f t="shared" si="12"/>
        <v>0</v>
      </c>
      <c r="H94" s="16">
        <f t="shared" si="12"/>
        <v>0</v>
      </c>
    </row>
    <row r="95" spans="2:8" ht="13.5" thickBot="1" x14ac:dyDescent="0.25">
      <c r="B95" s="6" t="s">
        <v>17</v>
      </c>
      <c r="C95" s="22"/>
      <c r="D95" s="22"/>
      <c r="E95" s="23"/>
      <c r="F95" s="3"/>
      <c r="G95" s="3"/>
      <c r="H95" s="3"/>
    </row>
    <row r="96" spans="2:8" ht="13.5" thickBot="1" x14ac:dyDescent="0.25">
      <c r="B96" s="6"/>
      <c r="C96" s="22"/>
      <c r="D96" s="22"/>
      <c r="E96" s="23"/>
      <c r="F96" s="3"/>
      <c r="G96" s="3"/>
      <c r="H96" s="3"/>
    </row>
    <row r="97" spans="2:8" ht="13.5" thickBot="1" x14ac:dyDescent="0.25">
      <c r="B97" s="15" t="s">
        <v>12</v>
      </c>
      <c r="C97" s="21">
        <f t="shared" ref="C97:H97" si="13">+C94+C88</f>
        <v>385000</v>
      </c>
      <c r="D97" s="21">
        <f t="shared" si="13"/>
        <v>385000</v>
      </c>
      <c r="E97" s="21">
        <f t="shared" si="13"/>
        <v>54934</v>
      </c>
      <c r="F97" s="16">
        <f t="shared" si="13"/>
        <v>0</v>
      </c>
      <c r="G97" s="16">
        <f t="shared" si="13"/>
        <v>0</v>
      </c>
      <c r="H97" s="16">
        <f t="shared" si="13"/>
        <v>0</v>
      </c>
    </row>
    <row r="98" spans="2:8" ht="13.5" thickBot="1" x14ac:dyDescent="0.25">
      <c r="B98" s="6"/>
      <c r="C98" s="22"/>
      <c r="D98" s="22"/>
      <c r="E98" s="23"/>
      <c r="F98" s="3"/>
      <c r="G98" s="3"/>
      <c r="H98" s="3"/>
    </row>
    <row r="99" spans="2:8" ht="13.5" thickBot="1" x14ac:dyDescent="0.25">
      <c r="B99" s="6" t="s">
        <v>13</v>
      </c>
      <c r="C99" s="22"/>
      <c r="D99" s="22"/>
      <c r="E99" s="23"/>
      <c r="F99" s="3"/>
      <c r="G99" s="3"/>
      <c r="H99" s="3"/>
    </row>
    <row r="100" spans="2:8" x14ac:dyDescent="0.2">
      <c r="B100" s="28"/>
      <c r="C100" s="29"/>
      <c r="D100" s="29"/>
      <c r="E100" s="29"/>
      <c r="F100" s="29"/>
      <c r="G100" s="29"/>
      <c r="H100" s="29"/>
    </row>
    <row r="101" spans="2:8" ht="13.5" thickBot="1" x14ac:dyDescent="0.25">
      <c r="B101" s="28"/>
      <c r="C101" s="29"/>
      <c r="D101" s="29"/>
      <c r="E101" s="29"/>
      <c r="F101" s="29"/>
      <c r="G101" s="29"/>
      <c r="H101" s="29"/>
    </row>
    <row r="102" spans="2:8" ht="13.5" customHeight="1" thickBot="1" x14ac:dyDescent="0.25">
      <c r="B102" s="59" t="s">
        <v>44</v>
      </c>
      <c r="C102" s="60"/>
      <c r="D102" s="60"/>
      <c r="E102" s="60"/>
      <c r="F102" s="60"/>
      <c r="G102" s="60"/>
      <c r="H102" s="61"/>
    </row>
    <row r="103" spans="2:8" ht="12.75" customHeight="1" x14ac:dyDescent="0.2">
      <c r="B103" s="18" t="s">
        <v>33</v>
      </c>
      <c r="C103" s="51" t="s">
        <v>22</v>
      </c>
      <c r="D103" s="54" t="s">
        <v>23</v>
      </c>
      <c r="E103" s="10" t="s">
        <v>4</v>
      </c>
      <c r="F103" s="10" t="s">
        <v>4</v>
      </c>
      <c r="G103" s="10" t="s">
        <v>4</v>
      </c>
      <c r="H103" s="10" t="s">
        <v>4</v>
      </c>
    </row>
    <row r="104" spans="2:8" x14ac:dyDescent="0.2">
      <c r="B104" s="18" t="s">
        <v>34</v>
      </c>
      <c r="C104" s="52"/>
      <c r="D104" s="55"/>
      <c r="E104" s="1" t="s">
        <v>5</v>
      </c>
      <c r="F104" s="1" t="s">
        <v>5</v>
      </c>
      <c r="G104" s="1" t="s">
        <v>5</v>
      </c>
      <c r="H104" s="1" t="s">
        <v>5</v>
      </c>
    </row>
    <row r="105" spans="2:8" ht="26.25" thickBot="1" x14ac:dyDescent="0.25">
      <c r="B105" s="5" t="s">
        <v>3</v>
      </c>
      <c r="C105" s="53"/>
      <c r="D105" s="56"/>
      <c r="E105" s="11" t="s">
        <v>24</v>
      </c>
      <c r="F105" s="2" t="s">
        <v>25</v>
      </c>
      <c r="G105" s="2" t="s">
        <v>26</v>
      </c>
      <c r="H105" s="2" t="s">
        <v>27</v>
      </c>
    </row>
    <row r="106" spans="2:8" ht="13.5" thickBot="1" x14ac:dyDescent="0.25">
      <c r="B106" s="15" t="s">
        <v>6</v>
      </c>
      <c r="C106" s="21">
        <f>+C108+C109+C110</f>
        <v>0</v>
      </c>
      <c r="D106" s="21">
        <f t="shared" ref="D106:H106" si="14">+D108+D109+D110</f>
        <v>0</v>
      </c>
      <c r="E106" s="21">
        <f>+E108+E109+E110</f>
        <v>0</v>
      </c>
      <c r="F106" s="16">
        <f t="shared" si="14"/>
        <v>0</v>
      </c>
      <c r="G106" s="16">
        <f t="shared" si="14"/>
        <v>0</v>
      </c>
      <c r="H106" s="16">
        <f t="shared" si="14"/>
        <v>0</v>
      </c>
    </row>
    <row r="107" spans="2:8" ht="13.5" thickBot="1" x14ac:dyDescent="0.25">
      <c r="B107" s="5" t="s">
        <v>7</v>
      </c>
      <c r="C107" s="22"/>
      <c r="D107" s="22"/>
      <c r="E107" s="3"/>
      <c r="F107" s="3"/>
      <c r="G107" s="3"/>
      <c r="H107" s="3"/>
    </row>
    <row r="108" spans="2:8" ht="13.5" thickBot="1" x14ac:dyDescent="0.25">
      <c r="B108" s="6" t="s">
        <v>8</v>
      </c>
      <c r="C108" s="22"/>
      <c r="D108" s="22"/>
      <c r="E108" s="3"/>
      <c r="F108" s="3"/>
      <c r="G108" s="3"/>
      <c r="H108" s="3"/>
    </row>
    <row r="109" spans="2:8" ht="13.5" thickBot="1" x14ac:dyDescent="0.25">
      <c r="B109" s="6" t="s">
        <v>9</v>
      </c>
      <c r="C109" s="22"/>
      <c r="D109" s="22"/>
      <c r="E109" s="23"/>
      <c r="F109" s="3"/>
      <c r="G109" s="3"/>
      <c r="H109" s="3"/>
    </row>
    <row r="110" spans="2:8" ht="13.5" thickBot="1" x14ac:dyDescent="0.25">
      <c r="B110" s="6" t="s">
        <v>10</v>
      </c>
      <c r="C110" s="22"/>
      <c r="D110" s="22"/>
      <c r="E110" s="3"/>
      <c r="F110" s="3"/>
      <c r="G110" s="3"/>
      <c r="H110" s="3"/>
    </row>
    <row r="111" spans="2:8" ht="13.5" thickBot="1" x14ac:dyDescent="0.25">
      <c r="B111" s="5"/>
      <c r="C111" s="22"/>
      <c r="D111" s="22"/>
      <c r="E111" s="3"/>
      <c r="F111" s="3"/>
      <c r="G111" s="3"/>
      <c r="H111" s="3"/>
    </row>
    <row r="112" spans="2:8" ht="26.25" thickBot="1" x14ac:dyDescent="0.25">
      <c r="B112" s="15" t="s">
        <v>11</v>
      </c>
      <c r="C112" s="21">
        <f t="shared" ref="C112:H112" si="15">+SUM(C113:C114)</f>
        <v>6844500</v>
      </c>
      <c r="D112" s="21">
        <f t="shared" si="15"/>
        <v>6844500</v>
      </c>
      <c r="E112" s="21">
        <f t="shared" si="15"/>
        <v>992678</v>
      </c>
      <c r="F112" s="16">
        <f t="shared" si="15"/>
        <v>0</v>
      </c>
      <c r="G112" s="16">
        <f t="shared" si="15"/>
        <v>0</v>
      </c>
      <c r="H112" s="16">
        <f t="shared" si="15"/>
        <v>0</v>
      </c>
    </row>
    <row r="113" spans="2:8" ht="13.5" thickBot="1" x14ac:dyDescent="0.25">
      <c r="B113" s="6" t="s">
        <v>17</v>
      </c>
      <c r="C113" s="22"/>
      <c r="D113" s="22"/>
      <c r="E113" s="23"/>
      <c r="F113" s="3"/>
      <c r="G113" s="3"/>
      <c r="H113" s="3"/>
    </row>
    <row r="114" spans="2:8" ht="26.25" thickBot="1" x14ac:dyDescent="0.25">
      <c r="B114" s="6" t="s">
        <v>45</v>
      </c>
      <c r="C114" s="22">
        <v>6844500</v>
      </c>
      <c r="D114" s="22">
        <v>6844500</v>
      </c>
      <c r="E114" s="23">
        <v>992678</v>
      </c>
      <c r="F114" s="3"/>
      <c r="G114" s="3"/>
      <c r="H114" s="3"/>
    </row>
    <row r="115" spans="2:8" ht="13.5" thickBot="1" x14ac:dyDescent="0.25">
      <c r="B115" s="15" t="s">
        <v>12</v>
      </c>
      <c r="C115" s="21">
        <f t="shared" ref="C115:H115" si="16">+C112+C106</f>
        <v>6844500</v>
      </c>
      <c r="D115" s="21">
        <f t="shared" si="16"/>
        <v>6844500</v>
      </c>
      <c r="E115" s="21">
        <f t="shared" si="16"/>
        <v>992678</v>
      </c>
      <c r="F115" s="16">
        <f t="shared" si="16"/>
        <v>0</v>
      </c>
      <c r="G115" s="16">
        <f t="shared" si="16"/>
        <v>0</v>
      </c>
      <c r="H115" s="16">
        <f t="shared" si="16"/>
        <v>0</v>
      </c>
    </row>
    <row r="116" spans="2:8" ht="13.5" thickBot="1" x14ac:dyDescent="0.25">
      <c r="B116" s="6"/>
      <c r="C116" s="22"/>
      <c r="D116" s="22"/>
      <c r="E116" s="23"/>
      <c r="F116" s="3"/>
      <c r="G116" s="3"/>
      <c r="H116" s="3"/>
    </row>
    <row r="117" spans="2:8" ht="13.5" thickBot="1" x14ac:dyDescent="0.25">
      <c r="B117" s="6" t="s">
        <v>13</v>
      </c>
      <c r="C117" s="22"/>
      <c r="D117" s="22"/>
      <c r="E117" s="23"/>
      <c r="F117" s="3"/>
      <c r="G117" s="3"/>
      <c r="H117" s="3"/>
    </row>
    <row r="118" spans="2:8" x14ac:dyDescent="0.2">
      <c r="B118" s="28"/>
      <c r="C118" s="29"/>
      <c r="D118" s="29"/>
      <c r="E118" s="29"/>
      <c r="F118" s="29"/>
      <c r="G118" s="29"/>
      <c r="H118" s="29"/>
    </row>
    <row r="119" spans="2:8" ht="13.5" thickBot="1" x14ac:dyDescent="0.25">
      <c r="B119" s="28"/>
      <c r="C119" s="29"/>
      <c r="D119" s="29"/>
      <c r="E119" s="29"/>
      <c r="F119" s="29"/>
      <c r="G119" s="29"/>
      <c r="H119" s="29"/>
    </row>
    <row r="120" spans="2:8" ht="30.75" customHeight="1" thickBot="1" x14ac:dyDescent="0.25">
      <c r="B120" s="59" t="s">
        <v>46</v>
      </c>
      <c r="C120" s="60"/>
      <c r="D120" s="60"/>
      <c r="E120" s="60"/>
      <c r="F120" s="60"/>
      <c r="G120" s="60"/>
      <c r="H120" s="61"/>
    </row>
    <row r="121" spans="2:8" ht="12.75" customHeight="1" x14ac:dyDescent="0.2">
      <c r="B121" s="18" t="s">
        <v>33</v>
      </c>
      <c r="C121" s="51" t="s">
        <v>22</v>
      </c>
      <c r="D121" s="54" t="s">
        <v>23</v>
      </c>
      <c r="E121" s="10" t="s">
        <v>4</v>
      </c>
      <c r="F121" s="10" t="s">
        <v>4</v>
      </c>
      <c r="G121" s="10" t="s">
        <v>4</v>
      </c>
      <c r="H121" s="10" t="s">
        <v>4</v>
      </c>
    </row>
    <row r="122" spans="2:8" x14ac:dyDescent="0.2">
      <c r="B122" s="18" t="s">
        <v>34</v>
      </c>
      <c r="C122" s="52"/>
      <c r="D122" s="55"/>
      <c r="E122" s="1" t="s">
        <v>5</v>
      </c>
      <c r="F122" s="1" t="s">
        <v>5</v>
      </c>
      <c r="G122" s="1" t="s">
        <v>5</v>
      </c>
      <c r="H122" s="1" t="s">
        <v>5</v>
      </c>
    </row>
    <row r="123" spans="2:8" ht="26.25" thickBot="1" x14ac:dyDescent="0.25">
      <c r="B123" s="5" t="s">
        <v>3</v>
      </c>
      <c r="C123" s="53"/>
      <c r="D123" s="56"/>
      <c r="E123" s="11" t="s">
        <v>24</v>
      </c>
      <c r="F123" s="2" t="s">
        <v>25</v>
      </c>
      <c r="G123" s="2" t="s">
        <v>26</v>
      </c>
      <c r="H123" s="2" t="s">
        <v>27</v>
      </c>
    </row>
    <row r="124" spans="2:8" ht="13.5" thickBot="1" x14ac:dyDescent="0.25">
      <c r="B124" s="15" t="s">
        <v>6</v>
      </c>
      <c r="C124" s="21">
        <f>+C126+C127+C128</f>
        <v>0</v>
      </c>
      <c r="D124" s="21">
        <f t="shared" ref="D124:H124" si="17">+D126+D127+D128</f>
        <v>0</v>
      </c>
      <c r="E124" s="21">
        <f t="shared" si="17"/>
        <v>0</v>
      </c>
      <c r="F124" s="16">
        <f t="shared" si="17"/>
        <v>0</v>
      </c>
      <c r="G124" s="16">
        <f t="shared" si="17"/>
        <v>0</v>
      </c>
      <c r="H124" s="16">
        <f t="shared" si="17"/>
        <v>0</v>
      </c>
    </row>
    <row r="125" spans="2:8" ht="13.5" thickBot="1" x14ac:dyDescent="0.25">
      <c r="B125" s="5" t="s">
        <v>7</v>
      </c>
      <c r="C125" s="22"/>
      <c r="D125" s="22"/>
      <c r="E125" s="3"/>
      <c r="F125" s="3"/>
      <c r="G125" s="3"/>
      <c r="H125" s="3"/>
    </row>
    <row r="126" spans="2:8" ht="13.5" thickBot="1" x14ac:dyDescent="0.25">
      <c r="B126" s="6" t="s">
        <v>8</v>
      </c>
      <c r="C126" s="22"/>
      <c r="D126" s="22"/>
      <c r="E126" s="3"/>
      <c r="F126" s="3"/>
      <c r="G126" s="3"/>
      <c r="H126" s="3"/>
    </row>
    <row r="127" spans="2:8" ht="13.5" thickBot="1" x14ac:dyDescent="0.25">
      <c r="B127" s="6" t="s">
        <v>9</v>
      </c>
      <c r="C127" s="22"/>
      <c r="D127" s="22"/>
      <c r="E127" s="23"/>
      <c r="F127" s="3"/>
      <c r="G127" s="3"/>
      <c r="H127" s="3"/>
    </row>
    <row r="128" spans="2:8" ht="13.5" thickBot="1" x14ac:dyDescent="0.25">
      <c r="B128" s="6" t="s">
        <v>10</v>
      </c>
      <c r="C128" s="22"/>
      <c r="D128" s="22"/>
      <c r="E128" s="3"/>
      <c r="F128" s="3"/>
      <c r="G128" s="3"/>
      <c r="H128" s="3"/>
    </row>
    <row r="129" spans="2:8" ht="13.5" thickBot="1" x14ac:dyDescent="0.25">
      <c r="B129" s="5"/>
      <c r="C129" s="22"/>
      <c r="D129" s="22"/>
      <c r="E129" s="3"/>
      <c r="F129" s="3"/>
      <c r="G129" s="3"/>
      <c r="H129" s="3"/>
    </row>
    <row r="130" spans="2:8" ht="26.25" thickBot="1" x14ac:dyDescent="0.25">
      <c r="B130" s="15" t="s">
        <v>11</v>
      </c>
      <c r="C130" s="21">
        <f>+SUM(C131:C131)</f>
        <v>0</v>
      </c>
      <c r="D130" s="21">
        <f>+SUM(D131:D132)</f>
        <v>0</v>
      </c>
      <c r="E130" s="21">
        <f>+SUM(E131:E132)</f>
        <v>0</v>
      </c>
      <c r="F130" s="16">
        <f>+SUM(F131:F132)</f>
        <v>0</v>
      </c>
      <c r="G130" s="16">
        <f>+SUM(G131:G132)</f>
        <v>0</v>
      </c>
      <c r="H130" s="16">
        <f>+SUM(H131:H132)</f>
        <v>0</v>
      </c>
    </row>
    <row r="131" spans="2:8" ht="13.5" thickBot="1" x14ac:dyDescent="0.25">
      <c r="B131" s="6" t="s">
        <v>17</v>
      </c>
      <c r="C131" s="22"/>
      <c r="D131" s="22"/>
      <c r="E131" s="23"/>
      <c r="F131" s="3"/>
      <c r="G131" s="3"/>
      <c r="H131" s="3"/>
    </row>
    <row r="132" spans="2:8" ht="13.5" thickBot="1" x14ac:dyDescent="0.25">
      <c r="B132" s="6"/>
      <c r="C132" s="22"/>
      <c r="D132" s="22"/>
      <c r="E132" s="23"/>
      <c r="F132" s="3"/>
      <c r="G132" s="3"/>
      <c r="H132" s="3"/>
    </row>
    <row r="133" spans="2:8" ht="13.5" thickBot="1" x14ac:dyDescent="0.25">
      <c r="B133" s="15" t="s">
        <v>12</v>
      </c>
      <c r="C133" s="21">
        <f t="shared" ref="C133:H133" si="18">+C130+C124</f>
        <v>0</v>
      </c>
      <c r="D133" s="21">
        <f t="shared" si="18"/>
        <v>0</v>
      </c>
      <c r="E133" s="21">
        <f t="shared" si="18"/>
        <v>0</v>
      </c>
      <c r="F133" s="16">
        <f t="shared" si="18"/>
        <v>0</v>
      </c>
      <c r="G133" s="16">
        <f t="shared" si="18"/>
        <v>0</v>
      </c>
      <c r="H133" s="16">
        <f t="shared" si="18"/>
        <v>0</v>
      </c>
    </row>
    <row r="134" spans="2:8" ht="13.5" thickBot="1" x14ac:dyDescent="0.25">
      <c r="B134" s="6"/>
      <c r="C134" s="22"/>
      <c r="D134" s="22"/>
      <c r="E134" s="23"/>
      <c r="F134" s="3"/>
      <c r="G134" s="3"/>
      <c r="H134" s="3"/>
    </row>
    <row r="135" spans="2:8" ht="13.5" thickBot="1" x14ac:dyDescent="0.25">
      <c r="B135" s="6" t="s">
        <v>13</v>
      </c>
      <c r="C135" s="22"/>
      <c r="D135" s="22"/>
      <c r="E135" s="23"/>
      <c r="F135" s="3"/>
      <c r="G135" s="3"/>
      <c r="H135" s="3"/>
    </row>
    <row r="136" spans="2:8" x14ac:dyDescent="0.2">
      <c r="B136" s="28"/>
      <c r="C136" s="29"/>
      <c r="D136" s="29"/>
      <c r="E136" s="29"/>
      <c r="F136" s="29"/>
      <c r="G136" s="29"/>
      <c r="H136" s="29"/>
    </row>
    <row r="137" spans="2:8" ht="13.5" thickBot="1" x14ac:dyDescent="0.25">
      <c r="B137" s="28"/>
      <c r="C137" s="29"/>
      <c r="D137" s="29"/>
      <c r="E137" s="29"/>
      <c r="F137" s="29"/>
      <c r="G137" s="29"/>
      <c r="H137" s="29"/>
    </row>
    <row r="138" spans="2:8" ht="13.5" customHeight="1" thickBot="1" x14ac:dyDescent="0.25">
      <c r="B138" s="59" t="s">
        <v>47</v>
      </c>
      <c r="C138" s="60"/>
      <c r="D138" s="60"/>
      <c r="E138" s="60"/>
      <c r="F138" s="60"/>
      <c r="G138" s="60"/>
      <c r="H138" s="61"/>
    </row>
    <row r="139" spans="2:8" ht="12.75" customHeight="1" x14ac:dyDescent="0.2">
      <c r="B139" s="18" t="s">
        <v>33</v>
      </c>
      <c r="C139" s="51" t="s">
        <v>22</v>
      </c>
      <c r="D139" s="54" t="s">
        <v>23</v>
      </c>
      <c r="E139" s="10" t="s">
        <v>4</v>
      </c>
      <c r="F139" s="10" t="s">
        <v>4</v>
      </c>
      <c r="G139" s="10" t="s">
        <v>4</v>
      </c>
      <c r="H139" s="10" t="s">
        <v>4</v>
      </c>
    </row>
    <row r="140" spans="2:8" x14ac:dyDescent="0.2">
      <c r="B140" s="18" t="s">
        <v>34</v>
      </c>
      <c r="C140" s="52"/>
      <c r="D140" s="55"/>
      <c r="E140" s="1" t="s">
        <v>5</v>
      </c>
      <c r="F140" s="1" t="s">
        <v>5</v>
      </c>
      <c r="G140" s="1" t="s">
        <v>5</v>
      </c>
      <c r="H140" s="1" t="s">
        <v>5</v>
      </c>
    </row>
    <row r="141" spans="2:8" ht="26.25" thickBot="1" x14ac:dyDescent="0.25">
      <c r="B141" s="5" t="s">
        <v>3</v>
      </c>
      <c r="C141" s="53"/>
      <c r="D141" s="56"/>
      <c r="E141" s="11" t="s">
        <v>24</v>
      </c>
      <c r="F141" s="2" t="s">
        <v>25</v>
      </c>
      <c r="G141" s="2" t="s">
        <v>26</v>
      </c>
      <c r="H141" s="2" t="s">
        <v>27</v>
      </c>
    </row>
    <row r="142" spans="2:8" ht="13.5" thickBot="1" x14ac:dyDescent="0.25">
      <c r="B142" s="15" t="s">
        <v>6</v>
      </c>
      <c r="C142" s="21">
        <f>+C144+C145+C146</f>
        <v>110000</v>
      </c>
      <c r="D142" s="21">
        <f t="shared" ref="D142:H142" si="19">+D144+D145+D146</f>
        <v>110000</v>
      </c>
      <c r="E142" s="21">
        <f t="shared" si="19"/>
        <v>0</v>
      </c>
      <c r="F142" s="16">
        <f t="shared" si="19"/>
        <v>0</v>
      </c>
      <c r="G142" s="16">
        <f t="shared" si="19"/>
        <v>0</v>
      </c>
      <c r="H142" s="16">
        <f t="shared" si="19"/>
        <v>0</v>
      </c>
    </row>
    <row r="143" spans="2:8" ht="13.5" thickBot="1" x14ac:dyDescent="0.25">
      <c r="B143" s="5" t="s">
        <v>7</v>
      </c>
      <c r="C143" s="22"/>
      <c r="D143" s="22"/>
      <c r="E143" s="3"/>
      <c r="F143" s="3"/>
      <c r="G143" s="3"/>
      <c r="H143" s="3"/>
    </row>
    <row r="144" spans="2:8" ht="13.5" thickBot="1" x14ac:dyDescent="0.25">
      <c r="B144" s="6" t="s">
        <v>8</v>
      </c>
      <c r="C144" s="22"/>
      <c r="D144" s="22"/>
      <c r="E144" s="3"/>
      <c r="F144" s="3"/>
      <c r="G144" s="3"/>
      <c r="H144" s="3"/>
    </row>
    <row r="145" spans="2:8" ht="13.5" thickBot="1" x14ac:dyDescent="0.25">
      <c r="B145" s="6" t="s">
        <v>9</v>
      </c>
      <c r="C145" s="22">
        <v>110000</v>
      </c>
      <c r="D145" s="22">
        <v>110000</v>
      </c>
      <c r="E145" s="23"/>
      <c r="F145" s="3"/>
      <c r="G145" s="3"/>
      <c r="H145" s="3"/>
    </row>
    <row r="146" spans="2:8" ht="13.5" thickBot="1" x14ac:dyDescent="0.25">
      <c r="B146" s="6" t="s">
        <v>10</v>
      </c>
      <c r="C146" s="22"/>
      <c r="D146" s="22"/>
      <c r="E146" s="3"/>
      <c r="F146" s="3"/>
      <c r="G146" s="3"/>
      <c r="H146" s="3"/>
    </row>
    <row r="147" spans="2:8" ht="13.5" thickBot="1" x14ac:dyDescent="0.25">
      <c r="B147" s="5"/>
      <c r="C147" s="22"/>
      <c r="D147" s="22"/>
      <c r="E147" s="3"/>
      <c r="F147" s="3"/>
      <c r="G147" s="3"/>
      <c r="H147" s="3"/>
    </row>
    <row r="148" spans="2:8" ht="26.25" thickBot="1" x14ac:dyDescent="0.25">
      <c r="B148" s="15" t="s">
        <v>11</v>
      </c>
      <c r="C148" s="21">
        <f t="shared" ref="C148:H148" si="20">+SUM(C149:C150)</f>
        <v>0</v>
      </c>
      <c r="D148" s="21">
        <f t="shared" si="20"/>
        <v>0</v>
      </c>
      <c r="E148" s="21">
        <f t="shared" si="20"/>
        <v>0</v>
      </c>
      <c r="F148" s="16">
        <f t="shared" si="20"/>
        <v>0</v>
      </c>
      <c r="G148" s="16">
        <f t="shared" si="20"/>
        <v>0</v>
      </c>
      <c r="H148" s="16">
        <f t="shared" si="20"/>
        <v>0</v>
      </c>
    </row>
    <row r="149" spans="2:8" ht="13.5" thickBot="1" x14ac:dyDescent="0.25">
      <c r="B149" s="6" t="s">
        <v>17</v>
      </c>
      <c r="C149" s="22"/>
      <c r="D149" s="22"/>
      <c r="E149" s="23"/>
      <c r="F149" s="3"/>
      <c r="G149" s="3"/>
      <c r="H149" s="3"/>
    </row>
    <row r="150" spans="2:8" ht="13.5" thickBot="1" x14ac:dyDescent="0.25">
      <c r="B150" s="6"/>
      <c r="C150" s="22"/>
      <c r="D150" s="22"/>
      <c r="E150" s="23"/>
      <c r="F150" s="3"/>
      <c r="G150" s="3"/>
      <c r="H150" s="3"/>
    </row>
    <row r="151" spans="2:8" ht="13.5" thickBot="1" x14ac:dyDescent="0.25">
      <c r="B151" s="15" t="s">
        <v>12</v>
      </c>
      <c r="C151" s="21">
        <f t="shared" ref="C151:H151" si="21">+C148+C142</f>
        <v>110000</v>
      </c>
      <c r="D151" s="21">
        <f t="shared" si="21"/>
        <v>110000</v>
      </c>
      <c r="E151" s="21">
        <f t="shared" si="21"/>
        <v>0</v>
      </c>
      <c r="F151" s="16">
        <f t="shared" si="21"/>
        <v>0</v>
      </c>
      <c r="G151" s="16">
        <f t="shared" si="21"/>
        <v>0</v>
      </c>
      <c r="H151" s="16">
        <f t="shared" si="21"/>
        <v>0</v>
      </c>
    </row>
    <row r="152" spans="2:8" ht="13.5" thickBot="1" x14ac:dyDescent="0.25">
      <c r="B152" s="6"/>
      <c r="C152" s="22"/>
      <c r="D152" s="22"/>
      <c r="E152" s="23"/>
      <c r="F152" s="3"/>
      <c r="G152" s="3"/>
      <c r="H152" s="3"/>
    </row>
    <row r="153" spans="2:8" ht="13.5" thickBot="1" x14ac:dyDescent="0.25">
      <c r="B153" s="6" t="s">
        <v>13</v>
      </c>
      <c r="C153" s="22"/>
      <c r="D153" s="22"/>
      <c r="E153" s="23"/>
      <c r="F153" s="3"/>
      <c r="G153" s="3"/>
      <c r="H153" s="3"/>
    </row>
    <row r="154" spans="2:8" x14ac:dyDescent="0.2">
      <c r="B154" s="28"/>
      <c r="C154" s="29"/>
      <c r="D154" s="29"/>
      <c r="E154" s="29"/>
      <c r="F154" s="29"/>
      <c r="G154" s="29"/>
      <c r="H154" s="29"/>
    </row>
    <row r="155" spans="2:8" ht="13.5" thickBot="1" x14ac:dyDescent="0.25">
      <c r="B155" s="28"/>
      <c r="C155" s="29"/>
      <c r="D155" s="29"/>
      <c r="E155" s="29"/>
      <c r="F155" s="29"/>
      <c r="G155" s="29"/>
      <c r="H155" s="29"/>
    </row>
    <row r="156" spans="2:8" ht="13.5" customHeight="1" thickBot="1" x14ac:dyDescent="0.25">
      <c r="B156" s="59" t="s">
        <v>48</v>
      </c>
      <c r="C156" s="60"/>
      <c r="D156" s="60"/>
      <c r="E156" s="60"/>
      <c r="F156" s="60"/>
      <c r="G156" s="60"/>
      <c r="H156" s="61"/>
    </row>
    <row r="157" spans="2:8" ht="12.75" customHeight="1" x14ac:dyDescent="0.2">
      <c r="B157" s="18" t="s">
        <v>33</v>
      </c>
      <c r="C157" s="51" t="s">
        <v>22</v>
      </c>
      <c r="D157" s="54" t="s">
        <v>23</v>
      </c>
      <c r="E157" s="10" t="s">
        <v>4</v>
      </c>
      <c r="F157" s="10" t="s">
        <v>4</v>
      </c>
      <c r="G157" s="10" t="s">
        <v>4</v>
      </c>
      <c r="H157" s="10" t="s">
        <v>4</v>
      </c>
    </row>
    <row r="158" spans="2:8" x14ac:dyDescent="0.2">
      <c r="B158" s="18" t="s">
        <v>34</v>
      </c>
      <c r="C158" s="52"/>
      <c r="D158" s="55"/>
      <c r="E158" s="1" t="s">
        <v>5</v>
      </c>
      <c r="F158" s="1" t="s">
        <v>5</v>
      </c>
      <c r="G158" s="1" t="s">
        <v>5</v>
      </c>
      <c r="H158" s="1" t="s">
        <v>5</v>
      </c>
    </row>
    <row r="159" spans="2:8" ht="26.25" thickBot="1" x14ac:dyDescent="0.25">
      <c r="B159" s="5" t="s">
        <v>3</v>
      </c>
      <c r="C159" s="53"/>
      <c r="D159" s="56"/>
      <c r="E159" s="11" t="s">
        <v>24</v>
      </c>
      <c r="F159" s="2" t="s">
        <v>25</v>
      </c>
      <c r="G159" s="2" t="s">
        <v>26</v>
      </c>
      <c r="H159" s="2" t="s">
        <v>27</v>
      </c>
    </row>
    <row r="160" spans="2:8" ht="13.5" thickBot="1" x14ac:dyDescent="0.25">
      <c r="B160" s="15" t="s">
        <v>6</v>
      </c>
      <c r="C160" s="21">
        <f>+C162+C163+C164</f>
        <v>0</v>
      </c>
      <c r="D160" s="21">
        <f t="shared" ref="D160:H160" si="22">+D162+D163+D164</f>
        <v>0</v>
      </c>
      <c r="E160" s="21">
        <f t="shared" si="22"/>
        <v>0</v>
      </c>
      <c r="F160" s="16">
        <f t="shared" si="22"/>
        <v>0</v>
      </c>
      <c r="G160" s="16">
        <f t="shared" si="22"/>
        <v>0</v>
      </c>
      <c r="H160" s="16">
        <f t="shared" si="22"/>
        <v>0</v>
      </c>
    </row>
    <row r="161" spans="2:8" ht="13.5" thickBot="1" x14ac:dyDescent="0.25">
      <c r="B161" s="5" t="s">
        <v>7</v>
      </c>
      <c r="C161" s="22"/>
      <c r="D161" s="22"/>
      <c r="E161" s="3"/>
      <c r="F161" s="3"/>
      <c r="G161" s="3"/>
      <c r="H161" s="3"/>
    </row>
    <row r="162" spans="2:8" ht="13.5" thickBot="1" x14ac:dyDescent="0.25">
      <c r="B162" s="6" t="s">
        <v>8</v>
      </c>
      <c r="C162" s="22"/>
      <c r="D162" s="22"/>
      <c r="E162" s="3"/>
      <c r="F162" s="3"/>
      <c r="G162" s="3"/>
      <c r="H162" s="3"/>
    </row>
    <row r="163" spans="2:8" ht="13.5" thickBot="1" x14ac:dyDescent="0.25">
      <c r="B163" s="6" t="s">
        <v>9</v>
      </c>
      <c r="C163" s="22"/>
      <c r="D163" s="22"/>
      <c r="E163" s="23"/>
      <c r="F163" s="3"/>
      <c r="G163" s="3"/>
      <c r="H163" s="3"/>
    </row>
    <row r="164" spans="2:8" ht="13.5" thickBot="1" x14ac:dyDescent="0.25">
      <c r="B164" s="6" t="s">
        <v>10</v>
      </c>
      <c r="C164" s="22"/>
      <c r="D164" s="22"/>
      <c r="E164" s="3"/>
      <c r="F164" s="3"/>
      <c r="G164" s="3"/>
      <c r="H164" s="3"/>
    </row>
    <row r="165" spans="2:8" ht="13.5" thickBot="1" x14ac:dyDescent="0.25">
      <c r="B165" s="5"/>
      <c r="C165" s="22"/>
      <c r="D165" s="22"/>
      <c r="E165" s="3"/>
      <c r="F165" s="3"/>
      <c r="G165" s="3"/>
      <c r="H165" s="3"/>
    </row>
    <row r="166" spans="2:8" ht="26.25" thickBot="1" x14ac:dyDescent="0.25">
      <c r="B166" s="15" t="s">
        <v>11</v>
      </c>
      <c r="C166" s="21">
        <f t="shared" ref="C166:H166" si="23">+SUM(C167:C168)</f>
        <v>0</v>
      </c>
      <c r="D166" s="21">
        <f t="shared" si="23"/>
        <v>0</v>
      </c>
      <c r="E166" s="21">
        <f t="shared" si="23"/>
        <v>0</v>
      </c>
      <c r="F166" s="16">
        <f t="shared" si="23"/>
        <v>0</v>
      </c>
      <c r="G166" s="16">
        <f t="shared" si="23"/>
        <v>0</v>
      </c>
      <c r="H166" s="16">
        <f t="shared" si="23"/>
        <v>0</v>
      </c>
    </row>
    <row r="167" spans="2:8" ht="13.5" thickBot="1" x14ac:dyDescent="0.25">
      <c r="B167" s="6" t="s">
        <v>17</v>
      </c>
      <c r="C167" s="22"/>
      <c r="D167" s="22"/>
      <c r="E167" s="23"/>
      <c r="F167" s="3"/>
      <c r="G167" s="3"/>
      <c r="H167" s="3"/>
    </row>
    <row r="168" spans="2:8" ht="13.5" thickBot="1" x14ac:dyDescent="0.25">
      <c r="B168" s="6"/>
      <c r="C168" s="22"/>
      <c r="D168" s="22"/>
      <c r="E168" s="23"/>
      <c r="F168" s="3"/>
      <c r="G168" s="3"/>
      <c r="H168" s="3"/>
    </row>
    <row r="169" spans="2:8" ht="13.5" thickBot="1" x14ac:dyDescent="0.25">
      <c r="B169" s="15" t="s">
        <v>12</v>
      </c>
      <c r="C169" s="21">
        <f t="shared" ref="C169:H169" si="24">+C166+C160</f>
        <v>0</v>
      </c>
      <c r="D169" s="21">
        <f t="shared" si="24"/>
        <v>0</v>
      </c>
      <c r="E169" s="21">
        <f t="shared" si="24"/>
        <v>0</v>
      </c>
      <c r="F169" s="16">
        <f t="shared" si="24"/>
        <v>0</v>
      </c>
      <c r="G169" s="16">
        <f t="shared" si="24"/>
        <v>0</v>
      </c>
      <c r="H169" s="16">
        <f t="shared" si="24"/>
        <v>0</v>
      </c>
    </row>
    <row r="170" spans="2:8" ht="13.5" thickBot="1" x14ac:dyDescent="0.25">
      <c r="B170" s="6"/>
      <c r="C170" s="22"/>
      <c r="D170" s="22"/>
      <c r="E170" s="23"/>
      <c r="F170" s="3"/>
      <c r="G170" s="3"/>
      <c r="H170" s="3"/>
    </row>
    <row r="171" spans="2:8" ht="13.5" thickBot="1" x14ac:dyDescent="0.25">
      <c r="B171" s="6" t="s">
        <v>13</v>
      </c>
      <c r="C171" s="22"/>
      <c r="D171" s="22"/>
      <c r="E171" s="23"/>
      <c r="F171" s="3"/>
      <c r="G171" s="3"/>
      <c r="H171" s="3"/>
    </row>
    <row r="172" spans="2:8" x14ac:dyDescent="0.2">
      <c r="B172" s="28"/>
      <c r="C172" s="29"/>
      <c r="D172" s="29"/>
      <c r="E172" s="29"/>
      <c r="F172" s="29"/>
      <c r="G172" s="29"/>
      <c r="H172" s="29"/>
    </row>
    <row r="173" spans="2:8" ht="13.5" thickBot="1" x14ac:dyDescent="0.25">
      <c r="B173" s="28"/>
      <c r="C173" s="29"/>
      <c r="D173" s="29"/>
      <c r="E173" s="29"/>
      <c r="F173" s="29"/>
      <c r="G173" s="29"/>
      <c r="H173" s="29"/>
    </row>
    <row r="174" spans="2:8" ht="13.5" customHeight="1" thickBot="1" x14ac:dyDescent="0.25">
      <c r="B174" s="59" t="s">
        <v>49</v>
      </c>
      <c r="C174" s="60"/>
      <c r="D174" s="60"/>
      <c r="E174" s="60"/>
      <c r="F174" s="60"/>
      <c r="G174" s="60"/>
      <c r="H174" s="61"/>
    </row>
    <row r="175" spans="2:8" ht="12.75" customHeight="1" x14ac:dyDescent="0.2">
      <c r="B175" s="18" t="s">
        <v>33</v>
      </c>
      <c r="C175" s="51" t="s">
        <v>22</v>
      </c>
      <c r="D175" s="54" t="s">
        <v>23</v>
      </c>
      <c r="E175" s="10" t="s">
        <v>4</v>
      </c>
      <c r="F175" s="10" t="s">
        <v>4</v>
      </c>
      <c r="G175" s="10" t="s">
        <v>4</v>
      </c>
      <c r="H175" s="10" t="s">
        <v>4</v>
      </c>
    </row>
    <row r="176" spans="2:8" x14ac:dyDescent="0.2">
      <c r="B176" s="18" t="s">
        <v>34</v>
      </c>
      <c r="C176" s="52"/>
      <c r="D176" s="55"/>
      <c r="E176" s="1" t="s">
        <v>5</v>
      </c>
      <c r="F176" s="1" t="s">
        <v>5</v>
      </c>
      <c r="G176" s="1" t="s">
        <v>5</v>
      </c>
      <c r="H176" s="1" t="s">
        <v>5</v>
      </c>
    </row>
    <row r="177" spans="2:8" ht="26.25" thickBot="1" x14ac:dyDescent="0.25">
      <c r="B177" s="5" t="s">
        <v>3</v>
      </c>
      <c r="C177" s="53"/>
      <c r="D177" s="56"/>
      <c r="E177" s="11" t="s">
        <v>24</v>
      </c>
      <c r="F177" s="2" t="s">
        <v>25</v>
      </c>
      <c r="G177" s="2" t="s">
        <v>26</v>
      </c>
      <c r="H177" s="2" t="s">
        <v>27</v>
      </c>
    </row>
    <row r="178" spans="2:8" ht="13.5" thickBot="1" x14ac:dyDescent="0.25">
      <c r="B178" s="15" t="s">
        <v>6</v>
      </c>
      <c r="C178" s="21">
        <f>+C180+C181+C182</f>
        <v>460000</v>
      </c>
      <c r="D178" s="21">
        <f t="shared" ref="D178:H178" si="25">+D180+D181+D182</f>
        <v>338225</v>
      </c>
      <c r="E178" s="21">
        <f t="shared" si="25"/>
        <v>89316</v>
      </c>
      <c r="F178" s="16">
        <f t="shared" si="25"/>
        <v>0</v>
      </c>
      <c r="G178" s="16">
        <f t="shared" si="25"/>
        <v>0</v>
      </c>
      <c r="H178" s="16">
        <f t="shared" si="25"/>
        <v>0</v>
      </c>
    </row>
    <row r="179" spans="2:8" ht="13.5" thickBot="1" x14ac:dyDescent="0.25">
      <c r="B179" s="5" t="s">
        <v>7</v>
      </c>
      <c r="C179" s="22"/>
      <c r="D179" s="22"/>
      <c r="E179" s="3"/>
      <c r="F179" s="3"/>
      <c r="G179" s="3"/>
      <c r="H179" s="3"/>
    </row>
    <row r="180" spans="2:8" ht="13.5" thickBot="1" x14ac:dyDescent="0.25">
      <c r="B180" s="6" t="s">
        <v>8</v>
      </c>
      <c r="C180" s="22"/>
      <c r="D180" s="22"/>
      <c r="E180" s="3"/>
      <c r="F180" s="3"/>
      <c r="G180" s="3"/>
      <c r="H180" s="3"/>
    </row>
    <row r="181" spans="2:8" ht="13.5" thickBot="1" x14ac:dyDescent="0.25">
      <c r="B181" s="6" t="s">
        <v>9</v>
      </c>
      <c r="C181" s="22">
        <v>460000</v>
      </c>
      <c r="D181" s="22">
        <v>338225</v>
      </c>
      <c r="E181" s="22">
        <v>89316</v>
      </c>
      <c r="F181" s="3"/>
      <c r="G181" s="3"/>
      <c r="H181" s="3"/>
    </row>
    <row r="182" spans="2:8" ht="13.5" thickBot="1" x14ac:dyDescent="0.25">
      <c r="B182" s="6" t="s">
        <v>10</v>
      </c>
      <c r="C182" s="22"/>
      <c r="D182" s="22"/>
      <c r="E182" s="3"/>
      <c r="F182" s="3"/>
      <c r="G182" s="3"/>
      <c r="H182" s="3"/>
    </row>
    <row r="183" spans="2:8" ht="13.5" thickBot="1" x14ac:dyDescent="0.25">
      <c r="B183" s="5"/>
      <c r="C183" s="22"/>
      <c r="D183" s="22"/>
      <c r="E183" s="3"/>
      <c r="F183" s="3"/>
      <c r="G183" s="3"/>
      <c r="H183" s="3"/>
    </row>
    <row r="184" spans="2:8" ht="26.25" thickBot="1" x14ac:dyDescent="0.25">
      <c r="B184" s="15" t="s">
        <v>11</v>
      </c>
      <c r="C184" s="21">
        <f t="shared" ref="C184:H184" si="26">+SUM(C185:C186)</f>
        <v>0</v>
      </c>
      <c r="D184" s="21">
        <f t="shared" si="26"/>
        <v>0</v>
      </c>
      <c r="E184" s="21">
        <f t="shared" si="26"/>
        <v>0</v>
      </c>
      <c r="F184" s="16">
        <f t="shared" si="26"/>
        <v>0</v>
      </c>
      <c r="G184" s="16">
        <f t="shared" si="26"/>
        <v>0</v>
      </c>
      <c r="H184" s="16">
        <f t="shared" si="26"/>
        <v>0</v>
      </c>
    </row>
    <row r="185" spans="2:8" ht="13.5" thickBot="1" x14ac:dyDescent="0.25">
      <c r="B185" s="6" t="s">
        <v>17</v>
      </c>
      <c r="C185" s="22"/>
      <c r="D185" s="22"/>
      <c r="E185" s="23"/>
      <c r="F185" s="3"/>
      <c r="G185" s="3"/>
      <c r="H185" s="3"/>
    </row>
    <row r="186" spans="2:8" ht="13.5" thickBot="1" x14ac:dyDescent="0.25">
      <c r="B186" s="6"/>
      <c r="C186" s="22"/>
      <c r="D186" s="22"/>
      <c r="E186" s="23"/>
      <c r="F186" s="3"/>
      <c r="G186" s="3"/>
      <c r="H186" s="3"/>
    </row>
    <row r="187" spans="2:8" ht="13.5" thickBot="1" x14ac:dyDescent="0.25">
      <c r="B187" s="15" t="s">
        <v>12</v>
      </c>
      <c r="C187" s="21">
        <f t="shared" ref="C187:H187" si="27">+C184+C178</f>
        <v>460000</v>
      </c>
      <c r="D187" s="21">
        <f t="shared" si="27"/>
        <v>338225</v>
      </c>
      <c r="E187" s="21">
        <f t="shared" si="27"/>
        <v>89316</v>
      </c>
      <c r="F187" s="16">
        <f t="shared" si="27"/>
        <v>0</v>
      </c>
      <c r="G187" s="16">
        <f t="shared" si="27"/>
        <v>0</v>
      </c>
      <c r="H187" s="16">
        <f t="shared" si="27"/>
        <v>0</v>
      </c>
    </row>
    <row r="188" spans="2:8" ht="13.5" thickBot="1" x14ac:dyDescent="0.25">
      <c r="B188" s="6"/>
      <c r="C188" s="22"/>
      <c r="D188" s="22"/>
      <c r="E188" s="23"/>
      <c r="F188" s="3"/>
      <c r="G188" s="3"/>
      <c r="H188" s="3"/>
    </row>
    <row r="189" spans="2:8" ht="13.5" thickBot="1" x14ac:dyDescent="0.25">
      <c r="B189" s="6" t="s">
        <v>13</v>
      </c>
      <c r="C189" s="22"/>
      <c r="D189" s="22"/>
      <c r="E189" s="23"/>
      <c r="F189" s="3"/>
      <c r="G189" s="3"/>
      <c r="H189" s="3"/>
    </row>
    <row r="190" spans="2:8" x14ac:dyDescent="0.2">
      <c r="B190" s="28"/>
      <c r="C190" s="29"/>
      <c r="D190" s="29"/>
      <c r="E190" s="29"/>
      <c r="F190" s="29"/>
      <c r="G190" s="29"/>
      <c r="H190" s="29"/>
    </row>
    <row r="191" spans="2:8" ht="13.5" thickBot="1" x14ac:dyDescent="0.25">
      <c r="B191" s="28"/>
      <c r="C191" s="29"/>
      <c r="D191" s="29"/>
      <c r="E191" s="29"/>
      <c r="F191" s="29"/>
      <c r="G191" s="29"/>
      <c r="H191" s="29"/>
    </row>
    <row r="192" spans="2:8" ht="30" customHeight="1" thickBot="1" x14ac:dyDescent="0.25">
      <c r="B192" s="59" t="s">
        <v>50</v>
      </c>
      <c r="C192" s="60"/>
      <c r="D192" s="60"/>
      <c r="E192" s="60"/>
      <c r="F192" s="60"/>
      <c r="G192" s="60"/>
      <c r="H192" s="61"/>
    </row>
    <row r="193" spans="2:8" ht="12.75" customHeight="1" x14ac:dyDescent="0.2">
      <c r="B193" s="18" t="s">
        <v>33</v>
      </c>
      <c r="C193" s="51" t="s">
        <v>22</v>
      </c>
      <c r="D193" s="54" t="s">
        <v>23</v>
      </c>
      <c r="E193" s="10" t="s">
        <v>4</v>
      </c>
      <c r="F193" s="10" t="s">
        <v>4</v>
      </c>
      <c r="G193" s="10" t="s">
        <v>4</v>
      </c>
      <c r="H193" s="10" t="s">
        <v>4</v>
      </c>
    </row>
    <row r="194" spans="2:8" x14ac:dyDescent="0.2">
      <c r="B194" s="18" t="s">
        <v>34</v>
      </c>
      <c r="C194" s="52"/>
      <c r="D194" s="55"/>
      <c r="E194" s="1" t="s">
        <v>5</v>
      </c>
      <c r="F194" s="1" t="s">
        <v>5</v>
      </c>
      <c r="G194" s="1" t="s">
        <v>5</v>
      </c>
      <c r="H194" s="1" t="s">
        <v>5</v>
      </c>
    </row>
    <row r="195" spans="2:8" ht="26.25" thickBot="1" x14ac:dyDescent="0.25">
      <c r="B195" s="5" t="s">
        <v>3</v>
      </c>
      <c r="C195" s="53"/>
      <c r="D195" s="56"/>
      <c r="E195" s="11" t="s">
        <v>24</v>
      </c>
      <c r="F195" s="2" t="s">
        <v>25</v>
      </c>
      <c r="G195" s="2" t="s">
        <v>26</v>
      </c>
      <c r="H195" s="2" t="s">
        <v>27</v>
      </c>
    </row>
    <row r="196" spans="2:8" ht="13.5" thickBot="1" x14ac:dyDescent="0.25">
      <c r="B196" s="15" t="s">
        <v>6</v>
      </c>
      <c r="C196" s="21">
        <f>+C198+C199+C200</f>
        <v>32353200</v>
      </c>
      <c r="D196" s="21">
        <f t="shared" ref="D196:H196" si="28">+D198+D199+D200</f>
        <v>33048424</v>
      </c>
      <c r="E196" s="21">
        <f t="shared" si="28"/>
        <v>9636125</v>
      </c>
      <c r="F196" s="16">
        <f t="shared" si="28"/>
        <v>0</v>
      </c>
      <c r="G196" s="16">
        <f t="shared" si="28"/>
        <v>0</v>
      </c>
      <c r="H196" s="16">
        <f t="shared" si="28"/>
        <v>0</v>
      </c>
    </row>
    <row r="197" spans="2:8" ht="13.5" thickBot="1" x14ac:dyDescent="0.25">
      <c r="B197" s="5" t="s">
        <v>7</v>
      </c>
      <c r="C197" s="22"/>
      <c r="D197" s="22"/>
      <c r="E197" s="3"/>
      <c r="F197" s="3"/>
      <c r="G197" s="3"/>
      <c r="H197" s="3"/>
    </row>
    <row r="198" spans="2:8" ht="13.5" thickBot="1" x14ac:dyDescent="0.25">
      <c r="B198" s="6" t="s">
        <v>8</v>
      </c>
      <c r="C198" s="22">
        <v>25172900</v>
      </c>
      <c r="D198" s="22">
        <v>25172900</v>
      </c>
      <c r="E198" s="22">
        <v>6644956</v>
      </c>
      <c r="F198" s="3"/>
      <c r="G198" s="3"/>
      <c r="H198" s="3"/>
    </row>
    <row r="199" spans="2:8" ht="13.5" thickBot="1" x14ac:dyDescent="0.25">
      <c r="B199" s="6" t="s">
        <v>9</v>
      </c>
      <c r="C199" s="22">
        <v>7180300</v>
      </c>
      <c r="D199" s="22">
        <f>6720300+460000</f>
        <v>7180300</v>
      </c>
      <c r="E199" s="22">
        <v>2419856</v>
      </c>
      <c r="F199" s="3"/>
      <c r="G199" s="3"/>
      <c r="H199" s="3"/>
    </row>
    <row r="200" spans="2:8" ht="13.5" thickBot="1" x14ac:dyDescent="0.25">
      <c r="B200" s="6" t="s">
        <v>10</v>
      </c>
      <c r="C200" s="22"/>
      <c r="D200" s="22">
        <v>695224</v>
      </c>
      <c r="E200" s="22">
        <v>571313</v>
      </c>
      <c r="F200" s="3"/>
      <c r="G200" s="3"/>
      <c r="H200" s="3"/>
    </row>
    <row r="201" spans="2:8" ht="13.5" thickBot="1" x14ac:dyDescent="0.25">
      <c r="B201" s="5"/>
      <c r="C201" s="22"/>
      <c r="D201" s="22"/>
      <c r="E201" s="3"/>
      <c r="F201" s="3"/>
      <c r="G201" s="3"/>
      <c r="H201" s="3"/>
    </row>
    <row r="202" spans="2:8" ht="26.25" thickBot="1" x14ac:dyDescent="0.25">
      <c r="B202" s="15" t="s">
        <v>11</v>
      </c>
      <c r="C202" s="21">
        <f t="shared" ref="C202:H202" si="29">+SUM(C203:C204)</f>
        <v>0</v>
      </c>
      <c r="D202" s="21">
        <f t="shared" si="29"/>
        <v>0</v>
      </c>
      <c r="E202" s="21">
        <f t="shared" si="29"/>
        <v>0</v>
      </c>
      <c r="F202" s="16">
        <f t="shared" si="29"/>
        <v>0</v>
      </c>
      <c r="G202" s="16">
        <f t="shared" si="29"/>
        <v>0</v>
      </c>
      <c r="H202" s="16">
        <f t="shared" si="29"/>
        <v>0</v>
      </c>
    </row>
    <row r="203" spans="2:8" ht="13.5" thickBot="1" x14ac:dyDescent="0.25">
      <c r="B203" s="6" t="s">
        <v>17</v>
      </c>
      <c r="C203" s="22"/>
      <c r="D203" s="22"/>
      <c r="E203" s="23"/>
      <c r="F203" s="3"/>
      <c r="G203" s="3"/>
      <c r="H203" s="3"/>
    </row>
    <row r="204" spans="2:8" ht="13.5" thickBot="1" x14ac:dyDescent="0.25">
      <c r="B204" s="6"/>
      <c r="C204" s="22"/>
      <c r="D204" s="22"/>
      <c r="E204" s="23"/>
      <c r="F204" s="3"/>
      <c r="G204" s="3"/>
      <c r="H204" s="3"/>
    </row>
    <row r="205" spans="2:8" ht="13.5" thickBot="1" x14ac:dyDescent="0.25">
      <c r="B205" s="15" t="s">
        <v>12</v>
      </c>
      <c r="C205" s="21">
        <f t="shared" ref="C205:H205" si="30">+C202+C196</f>
        <v>32353200</v>
      </c>
      <c r="D205" s="21">
        <f t="shared" si="30"/>
        <v>33048424</v>
      </c>
      <c r="E205" s="21">
        <f t="shared" si="30"/>
        <v>9636125</v>
      </c>
      <c r="F205" s="16">
        <f t="shared" si="30"/>
        <v>0</v>
      </c>
      <c r="G205" s="16">
        <f t="shared" si="30"/>
        <v>0</v>
      </c>
      <c r="H205" s="16">
        <f t="shared" si="30"/>
        <v>0</v>
      </c>
    </row>
    <row r="206" spans="2:8" ht="13.5" thickBot="1" x14ac:dyDescent="0.25">
      <c r="B206" s="6"/>
      <c r="C206" s="22"/>
      <c r="D206" s="22"/>
      <c r="E206" s="23"/>
      <c r="F206" s="3"/>
      <c r="G206" s="3"/>
      <c r="H206" s="3"/>
    </row>
    <row r="207" spans="2:8" ht="13.5" thickBot="1" x14ac:dyDescent="0.25">
      <c r="B207" s="6" t="s">
        <v>13</v>
      </c>
      <c r="C207" s="22">
        <v>656</v>
      </c>
      <c r="D207" s="22">
        <v>656</v>
      </c>
      <c r="E207" s="22">
        <v>555</v>
      </c>
      <c r="F207" s="3"/>
      <c r="G207" s="3"/>
      <c r="H207" s="3"/>
    </row>
    <row r="208" spans="2:8" x14ac:dyDescent="0.2">
      <c r="B208" s="28"/>
      <c r="C208" s="29"/>
      <c r="D208" s="29"/>
      <c r="E208" s="29"/>
      <c r="F208" s="29"/>
      <c r="G208" s="29"/>
      <c r="H208" s="29"/>
    </row>
    <row r="209" spans="2:8" ht="13.5" thickBot="1" x14ac:dyDescent="0.25">
      <c r="B209" s="28"/>
      <c r="C209" s="29"/>
      <c r="D209" s="29"/>
      <c r="E209" s="29"/>
      <c r="F209" s="29"/>
      <c r="G209" s="29"/>
      <c r="H209" s="29"/>
    </row>
    <row r="210" spans="2:8" ht="13.5" customHeight="1" thickBot="1" x14ac:dyDescent="0.25">
      <c r="B210" s="59" t="s">
        <v>51</v>
      </c>
      <c r="C210" s="60"/>
      <c r="D210" s="60"/>
      <c r="E210" s="60"/>
      <c r="F210" s="60"/>
      <c r="G210" s="60"/>
      <c r="H210" s="61"/>
    </row>
    <row r="211" spans="2:8" ht="12.75" customHeight="1" x14ac:dyDescent="0.2">
      <c r="B211" s="18" t="s">
        <v>33</v>
      </c>
      <c r="C211" s="51" t="s">
        <v>22</v>
      </c>
      <c r="D211" s="54" t="s">
        <v>23</v>
      </c>
      <c r="E211" s="10" t="s">
        <v>4</v>
      </c>
      <c r="F211" s="10" t="s">
        <v>4</v>
      </c>
      <c r="G211" s="10" t="s">
        <v>4</v>
      </c>
      <c r="H211" s="10" t="s">
        <v>4</v>
      </c>
    </row>
    <row r="212" spans="2:8" x14ac:dyDescent="0.2">
      <c r="B212" s="18" t="s">
        <v>34</v>
      </c>
      <c r="C212" s="52"/>
      <c r="D212" s="55"/>
      <c r="E212" s="1" t="s">
        <v>5</v>
      </c>
      <c r="F212" s="1" t="s">
        <v>5</v>
      </c>
      <c r="G212" s="1" t="s">
        <v>5</v>
      </c>
      <c r="H212" s="1" t="s">
        <v>5</v>
      </c>
    </row>
    <row r="213" spans="2:8" ht="26.25" thickBot="1" x14ac:dyDescent="0.25">
      <c r="B213" s="5" t="s">
        <v>3</v>
      </c>
      <c r="C213" s="53"/>
      <c r="D213" s="56"/>
      <c r="E213" s="11" t="s">
        <v>24</v>
      </c>
      <c r="F213" s="2" t="s">
        <v>25</v>
      </c>
      <c r="G213" s="2" t="s">
        <v>26</v>
      </c>
      <c r="H213" s="2" t="s">
        <v>27</v>
      </c>
    </row>
    <row r="214" spans="2:8" ht="13.5" thickBot="1" x14ac:dyDescent="0.25">
      <c r="B214" s="15" t="s">
        <v>6</v>
      </c>
      <c r="C214" s="21">
        <f>+C216+C217+C218</f>
        <v>105196300</v>
      </c>
      <c r="D214" s="21">
        <f t="shared" ref="D214:H214" si="31">+D216+D217+D218</f>
        <v>105330320</v>
      </c>
      <c r="E214" s="21">
        <f t="shared" si="31"/>
        <v>28799240</v>
      </c>
      <c r="F214" s="16">
        <f t="shared" si="31"/>
        <v>0</v>
      </c>
      <c r="G214" s="16">
        <f t="shared" si="31"/>
        <v>0</v>
      </c>
      <c r="H214" s="16">
        <f t="shared" si="31"/>
        <v>0</v>
      </c>
    </row>
    <row r="215" spans="2:8" ht="13.5" thickBot="1" x14ac:dyDescent="0.25">
      <c r="B215" s="5" t="s">
        <v>7</v>
      </c>
      <c r="C215" s="22"/>
      <c r="D215" s="22"/>
      <c r="E215" s="3"/>
      <c r="F215" s="3"/>
      <c r="G215" s="3"/>
      <c r="H215" s="3"/>
    </row>
    <row r="216" spans="2:8" ht="13.5" thickBot="1" x14ac:dyDescent="0.25">
      <c r="B216" s="6" t="s">
        <v>8</v>
      </c>
      <c r="C216" s="22">
        <v>18850000</v>
      </c>
      <c r="D216" s="22">
        <v>18850000</v>
      </c>
      <c r="E216" s="22">
        <v>4291853</v>
      </c>
      <c r="F216" s="3"/>
      <c r="G216" s="3"/>
      <c r="H216" s="3"/>
    </row>
    <row r="217" spans="2:8" ht="13.5" thickBot="1" x14ac:dyDescent="0.25">
      <c r="B217" s="6" t="s">
        <v>9</v>
      </c>
      <c r="C217" s="22">
        <v>86346300</v>
      </c>
      <c r="D217" s="22">
        <f>86281300+565000-500000</f>
        <v>86346300</v>
      </c>
      <c r="E217" s="22">
        <v>24269910</v>
      </c>
      <c r="F217" s="3"/>
      <c r="G217" s="3"/>
      <c r="H217" s="3"/>
    </row>
    <row r="218" spans="2:8" ht="13.5" thickBot="1" x14ac:dyDescent="0.25">
      <c r="B218" s="6" t="s">
        <v>10</v>
      </c>
      <c r="C218" s="22"/>
      <c r="D218" s="22">
        <v>134020</v>
      </c>
      <c r="E218" s="22">
        <v>237477</v>
      </c>
      <c r="F218" s="3"/>
      <c r="G218" s="3"/>
      <c r="H218" s="3"/>
    </row>
    <row r="219" spans="2:8" ht="13.5" thickBot="1" x14ac:dyDescent="0.25">
      <c r="B219" s="5"/>
      <c r="C219" s="22"/>
      <c r="D219" s="22"/>
      <c r="E219" s="3"/>
      <c r="F219" s="3"/>
      <c r="G219" s="3"/>
      <c r="H219" s="3"/>
    </row>
    <row r="220" spans="2:8" ht="26.25" thickBot="1" x14ac:dyDescent="0.25">
      <c r="B220" s="15" t="s">
        <v>11</v>
      </c>
      <c r="C220" s="21">
        <f t="shared" ref="C220:H220" si="32">+SUM(C221:C223)</f>
        <v>500000</v>
      </c>
      <c r="D220" s="21">
        <f t="shared" si="32"/>
        <v>500000</v>
      </c>
      <c r="E220" s="21">
        <f t="shared" si="32"/>
        <v>0</v>
      </c>
      <c r="F220" s="16">
        <f t="shared" si="32"/>
        <v>0</v>
      </c>
      <c r="G220" s="16">
        <f t="shared" si="32"/>
        <v>0</v>
      </c>
      <c r="H220" s="16">
        <f t="shared" si="32"/>
        <v>0</v>
      </c>
    </row>
    <row r="221" spans="2:8" ht="13.5" thickBot="1" x14ac:dyDescent="0.25">
      <c r="B221" s="6" t="s">
        <v>17</v>
      </c>
      <c r="C221" s="22"/>
      <c r="D221" s="22"/>
      <c r="E221" s="23"/>
      <c r="F221" s="3"/>
      <c r="G221" s="3"/>
      <c r="H221" s="3"/>
    </row>
    <row r="222" spans="2:8" ht="26.25" thickBot="1" x14ac:dyDescent="0.25">
      <c r="B222" s="6" t="s">
        <v>52</v>
      </c>
      <c r="C222" s="22">
        <v>500000</v>
      </c>
      <c r="D222" s="22">
        <v>500000</v>
      </c>
      <c r="E222" s="23"/>
      <c r="F222" s="3"/>
      <c r="G222" s="3"/>
      <c r="H222" s="3"/>
    </row>
    <row r="223" spans="2:8" ht="13.5" thickBot="1" x14ac:dyDescent="0.25">
      <c r="B223" s="6"/>
      <c r="C223" s="22"/>
      <c r="D223" s="22"/>
      <c r="E223" s="23"/>
      <c r="F223" s="3"/>
      <c r="G223" s="3"/>
      <c r="H223" s="3"/>
    </row>
    <row r="224" spans="2:8" ht="13.5" thickBot="1" x14ac:dyDescent="0.25">
      <c r="B224" s="15" t="s">
        <v>12</v>
      </c>
      <c r="C224" s="21">
        <f t="shared" ref="C224:H224" si="33">+C220+C214</f>
        <v>105696300</v>
      </c>
      <c r="D224" s="21">
        <f t="shared" si="33"/>
        <v>105830320</v>
      </c>
      <c r="E224" s="21">
        <f t="shared" si="33"/>
        <v>28799240</v>
      </c>
      <c r="F224" s="16">
        <f t="shared" si="33"/>
        <v>0</v>
      </c>
      <c r="G224" s="16">
        <f t="shared" si="33"/>
        <v>0</v>
      </c>
      <c r="H224" s="16">
        <f t="shared" si="33"/>
        <v>0</v>
      </c>
    </row>
    <row r="225" spans="2:8" ht="13.5" thickBot="1" x14ac:dyDescent="0.25">
      <c r="B225" s="6"/>
      <c r="C225" s="22"/>
      <c r="D225" s="22"/>
      <c r="E225" s="23"/>
      <c r="F225" s="3"/>
      <c r="G225" s="3"/>
      <c r="H225" s="3"/>
    </row>
    <row r="226" spans="2:8" ht="13.5" thickBot="1" x14ac:dyDescent="0.25">
      <c r="B226" s="6" t="s">
        <v>13</v>
      </c>
      <c r="C226" s="22">
        <v>703</v>
      </c>
      <c r="D226" s="22">
        <v>703</v>
      </c>
      <c r="E226" s="22">
        <v>616</v>
      </c>
      <c r="F226" s="3"/>
      <c r="G226" s="3"/>
      <c r="H226" s="3"/>
    </row>
    <row r="227" spans="2:8" x14ac:dyDescent="0.2">
      <c r="B227" s="28"/>
      <c r="C227" s="29"/>
      <c r="D227" s="29"/>
      <c r="E227" s="29"/>
      <c r="F227" s="29"/>
      <c r="G227" s="29"/>
      <c r="H227" s="29"/>
    </row>
    <row r="228" spans="2:8" ht="13.5" thickBot="1" x14ac:dyDescent="0.25">
      <c r="B228" s="28"/>
      <c r="C228" s="29"/>
      <c r="D228" s="29"/>
      <c r="E228" s="29"/>
      <c r="F228" s="29"/>
      <c r="G228" s="29"/>
      <c r="H228" s="29"/>
    </row>
    <row r="229" spans="2:8" ht="13.5" customHeight="1" thickBot="1" x14ac:dyDescent="0.25">
      <c r="B229" s="59" t="s">
        <v>53</v>
      </c>
      <c r="C229" s="60"/>
      <c r="D229" s="60"/>
      <c r="E229" s="60"/>
      <c r="F229" s="60"/>
      <c r="G229" s="60"/>
      <c r="H229" s="61"/>
    </row>
    <row r="230" spans="2:8" ht="12.75" customHeight="1" x14ac:dyDescent="0.2">
      <c r="B230" s="18" t="s">
        <v>33</v>
      </c>
      <c r="C230" s="51" t="s">
        <v>22</v>
      </c>
      <c r="D230" s="54" t="s">
        <v>23</v>
      </c>
      <c r="E230" s="10" t="s">
        <v>4</v>
      </c>
      <c r="F230" s="10" t="s">
        <v>4</v>
      </c>
      <c r="G230" s="10" t="s">
        <v>4</v>
      </c>
      <c r="H230" s="10" t="s">
        <v>4</v>
      </c>
    </row>
    <row r="231" spans="2:8" x14ac:dyDescent="0.2">
      <c r="B231" s="18" t="s">
        <v>34</v>
      </c>
      <c r="C231" s="52"/>
      <c r="D231" s="55"/>
      <c r="E231" s="1" t="s">
        <v>5</v>
      </c>
      <c r="F231" s="1" t="s">
        <v>5</v>
      </c>
      <c r="G231" s="1" t="s">
        <v>5</v>
      </c>
      <c r="H231" s="1" t="s">
        <v>5</v>
      </c>
    </row>
    <row r="232" spans="2:8" ht="26.25" thickBot="1" x14ac:dyDescent="0.25">
      <c r="B232" s="5" t="s">
        <v>3</v>
      </c>
      <c r="C232" s="53"/>
      <c r="D232" s="56"/>
      <c r="E232" s="11" t="s">
        <v>24</v>
      </c>
      <c r="F232" s="2" t="s">
        <v>25</v>
      </c>
      <c r="G232" s="2" t="s">
        <v>26</v>
      </c>
      <c r="H232" s="2" t="s">
        <v>27</v>
      </c>
    </row>
    <row r="233" spans="2:8" ht="13.5" thickBot="1" x14ac:dyDescent="0.25">
      <c r="B233" s="15" t="s">
        <v>6</v>
      </c>
      <c r="C233" s="21">
        <f>+C235+C236+C237</f>
        <v>1007900</v>
      </c>
      <c r="D233" s="21">
        <f t="shared" ref="D233:H233" si="34">+D235+D236+D237</f>
        <v>1007900</v>
      </c>
      <c r="E233" s="21">
        <f t="shared" si="34"/>
        <v>245142</v>
      </c>
      <c r="F233" s="16">
        <f t="shared" si="34"/>
        <v>0</v>
      </c>
      <c r="G233" s="16">
        <f t="shared" si="34"/>
        <v>0</v>
      </c>
      <c r="H233" s="16">
        <f t="shared" si="34"/>
        <v>0</v>
      </c>
    </row>
    <row r="234" spans="2:8" ht="13.5" thickBot="1" x14ac:dyDescent="0.25">
      <c r="B234" s="5" t="s">
        <v>7</v>
      </c>
      <c r="C234" s="22"/>
      <c r="D234" s="22"/>
      <c r="E234" s="3"/>
      <c r="F234" s="3"/>
      <c r="G234" s="3"/>
      <c r="H234" s="3"/>
    </row>
    <row r="235" spans="2:8" ht="13.5" thickBot="1" x14ac:dyDescent="0.25">
      <c r="B235" s="6" t="s">
        <v>8</v>
      </c>
      <c r="C235" s="22">
        <v>735100</v>
      </c>
      <c r="D235" s="22">
        <v>735100</v>
      </c>
      <c r="E235" s="22">
        <v>193380</v>
      </c>
      <c r="F235" s="3"/>
      <c r="G235" s="3"/>
      <c r="H235" s="3"/>
    </row>
    <row r="236" spans="2:8" ht="13.5" thickBot="1" x14ac:dyDescent="0.25">
      <c r="B236" s="6" t="s">
        <v>9</v>
      </c>
      <c r="C236" s="22">
        <v>272800</v>
      </c>
      <c r="D236" s="22">
        <v>272800</v>
      </c>
      <c r="E236" s="22">
        <v>51762</v>
      </c>
      <c r="F236" s="3"/>
      <c r="G236" s="3"/>
      <c r="H236" s="3"/>
    </row>
    <row r="237" spans="2:8" ht="13.5" thickBot="1" x14ac:dyDescent="0.25">
      <c r="B237" s="6" t="s">
        <v>10</v>
      </c>
      <c r="C237" s="22"/>
      <c r="D237" s="22"/>
      <c r="E237" s="3"/>
      <c r="F237" s="3"/>
      <c r="G237" s="3"/>
      <c r="H237" s="3"/>
    </row>
    <row r="238" spans="2:8" ht="13.5" thickBot="1" x14ac:dyDescent="0.25">
      <c r="B238" s="5"/>
      <c r="C238" s="22"/>
      <c r="D238" s="22"/>
      <c r="E238" s="3"/>
      <c r="F238" s="3"/>
      <c r="G238" s="3"/>
      <c r="H238" s="3"/>
    </row>
    <row r="239" spans="2:8" ht="26.25" thickBot="1" x14ac:dyDescent="0.25">
      <c r="B239" s="15" t="s">
        <v>11</v>
      </c>
      <c r="C239" s="21">
        <f>+SUM(C240:C240)</f>
        <v>0</v>
      </c>
      <c r="D239" s="21">
        <f>+SUM(D240:D241)</f>
        <v>0</v>
      </c>
      <c r="E239" s="21">
        <f>+SUM(E240:E241)</f>
        <v>0</v>
      </c>
      <c r="F239" s="16">
        <f>+SUM(F240:F241)</f>
        <v>0</v>
      </c>
      <c r="G239" s="16">
        <f>+SUM(G240:G241)</f>
        <v>0</v>
      </c>
      <c r="H239" s="16">
        <f>+SUM(H240:H241)</f>
        <v>0</v>
      </c>
    </row>
    <row r="240" spans="2:8" ht="13.5" thickBot="1" x14ac:dyDescent="0.25">
      <c r="B240" s="6" t="s">
        <v>17</v>
      </c>
      <c r="C240" s="22"/>
      <c r="D240" s="22"/>
      <c r="E240" s="23"/>
      <c r="F240" s="3"/>
      <c r="G240" s="3"/>
      <c r="H240" s="3"/>
    </row>
    <row r="241" spans="2:8" ht="13.5" thickBot="1" x14ac:dyDescent="0.25">
      <c r="B241" s="6"/>
      <c r="C241" s="22"/>
      <c r="D241" s="22"/>
      <c r="E241" s="23"/>
      <c r="F241" s="3"/>
      <c r="G241" s="3"/>
      <c r="H241" s="3"/>
    </row>
    <row r="242" spans="2:8" ht="13.5" thickBot="1" x14ac:dyDescent="0.25">
      <c r="B242" s="15" t="s">
        <v>12</v>
      </c>
      <c r="C242" s="21">
        <f t="shared" ref="C242:H242" si="35">+C239+C233</f>
        <v>1007900</v>
      </c>
      <c r="D242" s="21">
        <f t="shared" si="35"/>
        <v>1007900</v>
      </c>
      <c r="E242" s="21">
        <f t="shared" si="35"/>
        <v>245142</v>
      </c>
      <c r="F242" s="16">
        <f t="shared" si="35"/>
        <v>0</v>
      </c>
      <c r="G242" s="16">
        <f t="shared" si="35"/>
        <v>0</v>
      </c>
      <c r="H242" s="16">
        <f t="shared" si="35"/>
        <v>0</v>
      </c>
    </row>
    <row r="243" spans="2:8" ht="13.5" thickBot="1" x14ac:dyDescent="0.25">
      <c r="B243" s="6"/>
      <c r="C243" s="22"/>
      <c r="D243" s="22"/>
      <c r="E243" s="23"/>
      <c r="F243" s="3"/>
      <c r="G243" s="3"/>
      <c r="H243" s="3"/>
    </row>
    <row r="244" spans="2:8" ht="13.5" thickBot="1" x14ac:dyDescent="0.25">
      <c r="B244" s="6" t="s">
        <v>13</v>
      </c>
      <c r="C244" s="22">
        <v>21</v>
      </c>
      <c r="D244" s="22">
        <v>21</v>
      </c>
      <c r="E244" s="22">
        <v>15</v>
      </c>
      <c r="F244" s="3"/>
      <c r="G244" s="3"/>
      <c r="H244" s="3"/>
    </row>
    <row r="245" spans="2:8" x14ac:dyDescent="0.2">
      <c r="B245" s="28"/>
      <c r="C245" s="29"/>
      <c r="D245" s="29"/>
      <c r="E245" s="29"/>
      <c r="F245" s="29"/>
      <c r="G245" s="29"/>
      <c r="H245" s="29"/>
    </row>
    <row r="246" spans="2:8" ht="13.5" thickBot="1" x14ac:dyDescent="0.25">
      <c r="B246" s="28"/>
      <c r="C246" s="29"/>
      <c r="D246" s="29"/>
      <c r="E246" s="29"/>
      <c r="F246" s="29"/>
      <c r="G246" s="29"/>
      <c r="H246" s="29"/>
    </row>
    <row r="247" spans="2:8" ht="13.5" customHeight="1" thickBot="1" x14ac:dyDescent="0.25">
      <c r="B247" s="59" t="s">
        <v>54</v>
      </c>
      <c r="C247" s="60"/>
      <c r="D247" s="60"/>
      <c r="E247" s="60"/>
      <c r="F247" s="60"/>
      <c r="G247" s="60"/>
      <c r="H247" s="61"/>
    </row>
    <row r="248" spans="2:8" ht="12.75" customHeight="1" x14ac:dyDescent="0.2">
      <c r="B248" s="18" t="s">
        <v>33</v>
      </c>
      <c r="C248" s="51" t="s">
        <v>22</v>
      </c>
      <c r="D248" s="54" t="s">
        <v>23</v>
      </c>
      <c r="E248" s="10" t="s">
        <v>4</v>
      </c>
      <c r="F248" s="10" t="s">
        <v>4</v>
      </c>
      <c r="G248" s="10" t="s">
        <v>4</v>
      </c>
      <c r="H248" s="10" t="s">
        <v>4</v>
      </c>
    </row>
    <row r="249" spans="2:8" x14ac:dyDescent="0.2">
      <c r="B249" s="18" t="s">
        <v>34</v>
      </c>
      <c r="C249" s="52"/>
      <c r="D249" s="55"/>
      <c r="E249" s="1" t="s">
        <v>5</v>
      </c>
      <c r="F249" s="1" t="s">
        <v>5</v>
      </c>
      <c r="G249" s="1" t="s">
        <v>5</v>
      </c>
      <c r="H249" s="1" t="s">
        <v>5</v>
      </c>
    </row>
    <row r="250" spans="2:8" ht="26.25" thickBot="1" x14ac:dyDescent="0.25">
      <c r="B250" s="5" t="s">
        <v>3</v>
      </c>
      <c r="C250" s="53"/>
      <c r="D250" s="56"/>
      <c r="E250" s="11" t="s">
        <v>24</v>
      </c>
      <c r="F250" s="2" t="s">
        <v>25</v>
      </c>
      <c r="G250" s="2" t="s">
        <v>26</v>
      </c>
      <c r="H250" s="2" t="s">
        <v>27</v>
      </c>
    </row>
    <row r="251" spans="2:8" ht="13.5" thickBot="1" x14ac:dyDescent="0.25">
      <c r="B251" s="15" t="s">
        <v>6</v>
      </c>
      <c r="C251" s="21">
        <f>+C253+C254+C255</f>
        <v>493500</v>
      </c>
      <c r="D251" s="21">
        <f t="shared" ref="D251:H251" si="36">+D253+D254+D255</f>
        <v>493500</v>
      </c>
      <c r="E251" s="21">
        <f t="shared" si="36"/>
        <v>115648</v>
      </c>
      <c r="F251" s="16">
        <f t="shared" si="36"/>
        <v>0</v>
      </c>
      <c r="G251" s="16">
        <f t="shared" si="36"/>
        <v>0</v>
      </c>
      <c r="H251" s="16">
        <f t="shared" si="36"/>
        <v>0</v>
      </c>
    </row>
    <row r="252" spans="2:8" ht="13.5" thickBot="1" x14ac:dyDescent="0.25">
      <c r="B252" s="5" t="s">
        <v>7</v>
      </c>
      <c r="C252" s="22"/>
      <c r="D252" s="22"/>
      <c r="E252" s="3"/>
      <c r="F252" s="3"/>
      <c r="G252" s="3"/>
      <c r="H252" s="3"/>
    </row>
    <row r="253" spans="2:8" ht="13.5" thickBot="1" x14ac:dyDescent="0.25">
      <c r="B253" s="6" t="s">
        <v>8</v>
      </c>
      <c r="C253" s="22">
        <v>297200</v>
      </c>
      <c r="D253" s="22">
        <v>297200</v>
      </c>
      <c r="E253" s="22">
        <v>71748</v>
      </c>
      <c r="F253" s="3"/>
      <c r="G253" s="3"/>
      <c r="H253" s="3"/>
    </row>
    <row r="254" spans="2:8" ht="13.5" thickBot="1" x14ac:dyDescent="0.25">
      <c r="B254" s="6" t="s">
        <v>9</v>
      </c>
      <c r="C254" s="22">
        <v>196300</v>
      </c>
      <c r="D254" s="22">
        <v>196300</v>
      </c>
      <c r="E254" s="22">
        <v>43900</v>
      </c>
      <c r="F254" s="3"/>
      <c r="G254" s="3"/>
      <c r="H254" s="3"/>
    </row>
    <row r="255" spans="2:8" ht="13.5" thickBot="1" x14ac:dyDescent="0.25">
      <c r="B255" s="6" t="s">
        <v>10</v>
      </c>
      <c r="C255" s="22"/>
      <c r="D255" s="22"/>
      <c r="E255" s="3"/>
      <c r="F255" s="3"/>
      <c r="G255" s="3"/>
      <c r="H255" s="3"/>
    </row>
    <row r="256" spans="2:8" ht="13.5" thickBot="1" x14ac:dyDescent="0.25">
      <c r="B256" s="5"/>
      <c r="C256" s="22"/>
      <c r="D256" s="22"/>
      <c r="E256" s="3"/>
      <c r="F256" s="3"/>
      <c r="G256" s="3"/>
      <c r="H256" s="3"/>
    </row>
    <row r="257" spans="2:8" ht="26.25" thickBot="1" x14ac:dyDescent="0.25">
      <c r="B257" s="15" t="s">
        <v>11</v>
      </c>
      <c r="C257" s="21">
        <f t="shared" ref="C257:H257" si="37">+SUM(C258:C260)</f>
        <v>3300</v>
      </c>
      <c r="D257" s="21">
        <f t="shared" si="37"/>
        <v>3300</v>
      </c>
      <c r="E257" s="21">
        <f t="shared" si="37"/>
        <v>3203</v>
      </c>
      <c r="F257" s="16">
        <f t="shared" si="37"/>
        <v>0</v>
      </c>
      <c r="G257" s="16">
        <f t="shared" si="37"/>
        <v>0</v>
      </c>
      <c r="H257" s="16">
        <f t="shared" si="37"/>
        <v>0</v>
      </c>
    </row>
    <row r="258" spans="2:8" ht="13.5" thickBot="1" x14ac:dyDescent="0.25">
      <c r="B258" s="6" t="s">
        <v>17</v>
      </c>
      <c r="C258" s="22"/>
      <c r="D258" s="22"/>
      <c r="E258" s="23"/>
      <c r="F258" s="3"/>
      <c r="G258" s="3"/>
      <c r="H258" s="3"/>
    </row>
    <row r="259" spans="2:8" ht="39" thickBot="1" x14ac:dyDescent="0.25">
      <c r="B259" s="6" t="s">
        <v>55</v>
      </c>
      <c r="C259" s="22">
        <v>3300</v>
      </c>
      <c r="D259" s="22">
        <v>3300</v>
      </c>
      <c r="E259" s="22">
        <v>3203</v>
      </c>
      <c r="F259" s="3"/>
      <c r="G259" s="3"/>
      <c r="H259" s="3"/>
    </row>
    <row r="260" spans="2:8" ht="13.5" thickBot="1" x14ac:dyDescent="0.25">
      <c r="B260" s="15"/>
      <c r="C260" s="21"/>
      <c r="D260" s="21"/>
      <c r="E260" s="21"/>
      <c r="F260" s="16"/>
      <c r="G260" s="16"/>
      <c r="H260" s="16"/>
    </row>
    <row r="261" spans="2:8" ht="13.5" thickBot="1" x14ac:dyDescent="0.25">
      <c r="B261" s="6" t="s">
        <v>12</v>
      </c>
      <c r="C261" s="22">
        <f t="shared" ref="C261:H261" si="38">+C257+C251</f>
        <v>496800</v>
      </c>
      <c r="D261" s="22">
        <f t="shared" si="38"/>
        <v>496800</v>
      </c>
      <c r="E261" s="22">
        <f t="shared" si="38"/>
        <v>118851</v>
      </c>
      <c r="F261" s="3">
        <f t="shared" si="38"/>
        <v>0</v>
      </c>
      <c r="G261" s="3">
        <f t="shared" si="38"/>
        <v>0</v>
      </c>
      <c r="H261" s="3">
        <f t="shared" si="38"/>
        <v>0</v>
      </c>
    </row>
    <row r="262" spans="2:8" ht="13.5" thickBot="1" x14ac:dyDescent="0.25">
      <c r="B262" s="6"/>
      <c r="C262" s="22"/>
      <c r="D262" s="22"/>
      <c r="E262" s="23"/>
      <c r="F262" s="3"/>
      <c r="G262" s="3"/>
      <c r="H262" s="3"/>
    </row>
    <row r="263" spans="2:8" ht="13.5" thickBot="1" x14ac:dyDescent="0.25">
      <c r="B263" s="6" t="s">
        <v>13</v>
      </c>
      <c r="C263" s="22">
        <v>10</v>
      </c>
      <c r="D263" s="22">
        <v>10</v>
      </c>
      <c r="E263" s="22">
        <v>9</v>
      </c>
      <c r="F263" s="3"/>
      <c r="G263" s="3"/>
      <c r="H263" s="3"/>
    </row>
    <row r="264" spans="2:8" x14ac:dyDescent="0.2">
      <c r="B264" s="28"/>
      <c r="C264" s="29"/>
      <c r="D264" s="29"/>
      <c r="E264" s="29"/>
      <c r="F264" s="29"/>
      <c r="G264" s="29"/>
      <c r="H264" s="29"/>
    </row>
    <row r="265" spans="2:8" ht="13.5" thickBot="1" x14ac:dyDescent="0.25">
      <c r="B265" s="28"/>
      <c r="C265" s="29"/>
      <c r="D265" s="29"/>
      <c r="E265" s="29"/>
      <c r="F265" s="29"/>
      <c r="G265" s="29"/>
      <c r="H265" s="29"/>
    </row>
    <row r="266" spans="2:8" ht="42" customHeight="1" thickBot="1" x14ac:dyDescent="0.25">
      <c r="B266" s="59" t="s">
        <v>56</v>
      </c>
      <c r="C266" s="60"/>
      <c r="D266" s="60"/>
      <c r="E266" s="60"/>
      <c r="F266" s="60"/>
      <c r="G266" s="60"/>
      <c r="H266" s="61"/>
    </row>
    <row r="267" spans="2:8" ht="12.75" customHeight="1" x14ac:dyDescent="0.2">
      <c r="B267" s="18" t="s">
        <v>33</v>
      </c>
      <c r="C267" s="51" t="s">
        <v>22</v>
      </c>
      <c r="D267" s="54" t="s">
        <v>23</v>
      </c>
      <c r="E267" s="10" t="s">
        <v>4</v>
      </c>
      <c r="F267" s="10" t="s">
        <v>4</v>
      </c>
      <c r="G267" s="10" t="s">
        <v>4</v>
      </c>
      <c r="H267" s="10" t="s">
        <v>4</v>
      </c>
    </row>
    <row r="268" spans="2:8" x14ac:dyDescent="0.2">
      <c r="B268" s="18" t="s">
        <v>34</v>
      </c>
      <c r="C268" s="52"/>
      <c r="D268" s="55"/>
      <c r="E268" s="1" t="s">
        <v>5</v>
      </c>
      <c r="F268" s="1" t="s">
        <v>5</v>
      </c>
      <c r="G268" s="1" t="s">
        <v>5</v>
      </c>
      <c r="H268" s="1" t="s">
        <v>5</v>
      </c>
    </row>
    <row r="269" spans="2:8" ht="26.25" thickBot="1" x14ac:dyDescent="0.25">
      <c r="B269" s="5" t="s">
        <v>3</v>
      </c>
      <c r="C269" s="53"/>
      <c r="D269" s="56"/>
      <c r="E269" s="11" t="s">
        <v>24</v>
      </c>
      <c r="F269" s="2" t="s">
        <v>25</v>
      </c>
      <c r="G269" s="2" t="s">
        <v>26</v>
      </c>
      <c r="H269" s="2" t="s">
        <v>27</v>
      </c>
    </row>
    <row r="270" spans="2:8" ht="13.5" thickBot="1" x14ac:dyDescent="0.25">
      <c r="B270" s="15" t="s">
        <v>6</v>
      </c>
      <c r="C270" s="21">
        <f>+C272+C273+C274</f>
        <v>1209400</v>
      </c>
      <c r="D270" s="21">
        <f t="shared" ref="D270:H270" si="39">+D272+D273+D274</f>
        <v>1209400</v>
      </c>
      <c r="E270" s="21">
        <f t="shared" si="39"/>
        <v>283403</v>
      </c>
      <c r="F270" s="16">
        <f t="shared" si="39"/>
        <v>0</v>
      </c>
      <c r="G270" s="16">
        <f t="shared" si="39"/>
        <v>0</v>
      </c>
      <c r="H270" s="16">
        <f t="shared" si="39"/>
        <v>0</v>
      </c>
    </row>
    <row r="271" spans="2:8" ht="13.5" thickBot="1" x14ac:dyDescent="0.25">
      <c r="B271" s="5" t="s">
        <v>7</v>
      </c>
      <c r="C271" s="22"/>
      <c r="D271" s="22"/>
      <c r="E271" s="3"/>
      <c r="F271" s="3"/>
      <c r="G271" s="3"/>
      <c r="H271" s="3"/>
    </row>
    <row r="272" spans="2:8" ht="13.5" thickBot="1" x14ac:dyDescent="0.25">
      <c r="B272" s="6" t="s">
        <v>8</v>
      </c>
      <c r="C272" s="22">
        <v>821400</v>
      </c>
      <c r="D272" s="22">
        <v>821400</v>
      </c>
      <c r="E272" s="22">
        <v>168690</v>
      </c>
      <c r="F272" s="3"/>
      <c r="G272" s="3"/>
      <c r="H272" s="3"/>
    </row>
    <row r="273" spans="2:10" ht="13.5" thickBot="1" x14ac:dyDescent="0.25">
      <c r="B273" s="6" t="s">
        <v>9</v>
      </c>
      <c r="C273" s="22">
        <v>388000</v>
      </c>
      <c r="D273" s="22">
        <v>388000</v>
      </c>
      <c r="E273" s="22">
        <v>114713</v>
      </c>
      <c r="F273" s="3"/>
      <c r="G273" s="3"/>
      <c r="H273" s="3"/>
    </row>
    <row r="274" spans="2:10" ht="13.5" thickBot="1" x14ac:dyDescent="0.25">
      <c r="B274" s="6" t="s">
        <v>10</v>
      </c>
      <c r="C274" s="22"/>
      <c r="D274" s="22"/>
      <c r="E274" s="3"/>
      <c r="F274" s="3"/>
      <c r="G274" s="3"/>
      <c r="H274" s="3"/>
    </row>
    <row r="275" spans="2:10" ht="13.5" thickBot="1" x14ac:dyDescent="0.25">
      <c r="B275" s="5"/>
      <c r="C275" s="22"/>
      <c r="D275" s="22"/>
      <c r="E275" s="3"/>
      <c r="F275" s="3"/>
      <c r="G275" s="3"/>
      <c r="H275" s="3"/>
    </row>
    <row r="276" spans="2:10" ht="26.25" thickBot="1" x14ac:dyDescent="0.25">
      <c r="B276" s="15" t="s">
        <v>11</v>
      </c>
      <c r="C276" s="21">
        <f t="shared" ref="C276:H276" si="40">+SUM(C277:C278)</f>
        <v>0</v>
      </c>
      <c r="D276" s="21">
        <f t="shared" si="40"/>
        <v>0</v>
      </c>
      <c r="E276" s="21">
        <f t="shared" si="40"/>
        <v>0</v>
      </c>
      <c r="F276" s="16">
        <f t="shared" si="40"/>
        <v>0</v>
      </c>
      <c r="G276" s="16">
        <f t="shared" si="40"/>
        <v>0</v>
      </c>
      <c r="H276" s="16">
        <f t="shared" si="40"/>
        <v>0</v>
      </c>
    </row>
    <row r="277" spans="2:10" ht="13.5" thickBot="1" x14ac:dyDescent="0.25">
      <c r="B277" s="6" t="s">
        <v>17</v>
      </c>
      <c r="C277" s="22"/>
      <c r="D277" s="22"/>
      <c r="E277" s="23"/>
      <c r="F277" s="3"/>
      <c r="G277" s="3"/>
      <c r="H277" s="3"/>
    </row>
    <row r="278" spans="2:10" ht="13.5" thickBot="1" x14ac:dyDescent="0.25">
      <c r="B278" s="6"/>
      <c r="C278" s="22"/>
      <c r="D278" s="22"/>
      <c r="E278" s="23"/>
      <c r="F278" s="3"/>
      <c r="G278" s="3"/>
      <c r="H278" s="3"/>
    </row>
    <row r="279" spans="2:10" ht="13.5" thickBot="1" x14ac:dyDescent="0.25">
      <c r="B279" s="15" t="s">
        <v>12</v>
      </c>
      <c r="C279" s="21">
        <f t="shared" ref="C279:H279" si="41">+C276+C270</f>
        <v>1209400</v>
      </c>
      <c r="D279" s="21">
        <f t="shared" si="41"/>
        <v>1209400</v>
      </c>
      <c r="E279" s="21">
        <f t="shared" si="41"/>
        <v>283403</v>
      </c>
      <c r="F279" s="16">
        <f t="shared" si="41"/>
        <v>0</v>
      </c>
      <c r="G279" s="16">
        <f t="shared" si="41"/>
        <v>0</v>
      </c>
      <c r="H279" s="16">
        <f t="shared" si="41"/>
        <v>0</v>
      </c>
    </row>
    <row r="280" spans="2:10" ht="13.5" thickBot="1" x14ac:dyDescent="0.25">
      <c r="B280" s="6"/>
      <c r="C280" s="22"/>
      <c r="D280" s="22"/>
      <c r="E280" s="23"/>
      <c r="F280" s="3"/>
      <c r="G280" s="3"/>
      <c r="H280" s="3"/>
    </row>
    <row r="281" spans="2:10" ht="13.5" thickBot="1" x14ac:dyDescent="0.25">
      <c r="B281" s="6" t="s">
        <v>13</v>
      </c>
      <c r="C281" s="22">
        <v>25</v>
      </c>
      <c r="D281" s="22">
        <v>25</v>
      </c>
      <c r="E281" s="22">
        <v>25</v>
      </c>
      <c r="F281" s="3"/>
      <c r="G281" s="3"/>
      <c r="H281" s="3"/>
    </row>
    <row r="282" spans="2:10" x14ac:dyDescent="0.2">
      <c r="B282" s="28"/>
      <c r="C282" s="29"/>
      <c r="D282" s="29"/>
      <c r="E282" s="29"/>
      <c r="F282" s="29"/>
      <c r="G282" s="29"/>
      <c r="H282" s="29"/>
      <c r="J282" s="27"/>
    </row>
    <row r="283" spans="2:10" ht="13.5" thickBot="1" x14ac:dyDescent="0.25"/>
    <row r="284" spans="2:10" ht="13.5" thickBot="1" x14ac:dyDescent="0.25">
      <c r="B284" s="59" t="s">
        <v>57</v>
      </c>
      <c r="C284" s="60"/>
      <c r="D284" s="60"/>
      <c r="E284" s="60"/>
      <c r="F284" s="60"/>
      <c r="G284" s="60"/>
      <c r="H284" s="61"/>
    </row>
    <row r="285" spans="2:10" ht="12.75" customHeight="1" x14ac:dyDescent="0.2">
      <c r="B285" s="18" t="s">
        <v>33</v>
      </c>
      <c r="C285" s="51" t="s">
        <v>22</v>
      </c>
      <c r="D285" s="54" t="s">
        <v>23</v>
      </c>
      <c r="E285" s="10" t="s">
        <v>4</v>
      </c>
      <c r="F285" s="10" t="s">
        <v>4</v>
      </c>
      <c r="G285" s="10" t="s">
        <v>4</v>
      </c>
      <c r="H285" s="10" t="s">
        <v>4</v>
      </c>
    </row>
    <row r="286" spans="2:10" ht="12.75" customHeight="1" x14ac:dyDescent="0.2">
      <c r="B286" s="18" t="s">
        <v>34</v>
      </c>
      <c r="C286" s="52"/>
      <c r="D286" s="55"/>
      <c r="E286" s="1" t="s">
        <v>5</v>
      </c>
      <c r="F286" s="1" t="s">
        <v>5</v>
      </c>
      <c r="G286" s="1" t="s">
        <v>5</v>
      </c>
      <c r="H286" s="1" t="s">
        <v>5</v>
      </c>
      <c r="J286" s="27"/>
    </row>
    <row r="287" spans="2:10" ht="26.25" thickBot="1" x14ac:dyDescent="0.25">
      <c r="B287" s="5" t="s">
        <v>3</v>
      </c>
      <c r="C287" s="53"/>
      <c r="D287" s="56"/>
      <c r="E287" s="11" t="s">
        <v>24</v>
      </c>
      <c r="F287" s="2" t="s">
        <v>25</v>
      </c>
      <c r="G287" s="2" t="s">
        <v>26</v>
      </c>
      <c r="H287" s="2" t="s">
        <v>27</v>
      </c>
    </row>
    <row r="288" spans="2:10" ht="13.5" thickBot="1" x14ac:dyDescent="0.25">
      <c r="B288" s="15" t="s">
        <v>6</v>
      </c>
      <c r="C288" s="21">
        <f>+C290+C291+C292</f>
        <v>142054300</v>
      </c>
      <c r="D288" s="21">
        <f t="shared" ref="D288:H288" si="42">+D290+D291+D292</f>
        <v>142761769</v>
      </c>
      <c r="E288" s="21">
        <f t="shared" si="42"/>
        <v>39385935</v>
      </c>
      <c r="F288" s="21">
        <f t="shared" si="42"/>
        <v>0</v>
      </c>
      <c r="G288" s="21">
        <f t="shared" si="42"/>
        <v>0</v>
      </c>
      <c r="H288" s="21">
        <f t="shared" si="42"/>
        <v>0</v>
      </c>
    </row>
    <row r="289" spans="2:11" ht="13.5" thickBot="1" x14ac:dyDescent="0.25">
      <c r="B289" s="5" t="s">
        <v>7</v>
      </c>
      <c r="C289" s="22"/>
      <c r="D289" s="22"/>
      <c r="E289" s="3"/>
      <c r="F289" s="3"/>
      <c r="G289" s="3"/>
      <c r="H289" s="3"/>
    </row>
    <row r="290" spans="2:11" ht="13.5" thickBot="1" x14ac:dyDescent="0.25">
      <c r="B290" s="6" t="s">
        <v>8</v>
      </c>
      <c r="C290" s="22">
        <f>C12+C33+C51+C72+C90+C108+C126+C144+C162+C180+C198+C216+C235+C253+C272</f>
        <v>45876600</v>
      </c>
      <c r="D290" s="22">
        <f t="shared" ref="D290" si="43">D12+D33+D51+D72+D90+D108+D126+D144+D162+D180+D198+D216+D235+D253+D272</f>
        <v>45876600</v>
      </c>
      <c r="E290" s="22">
        <f>E12+E33+E51+E72+E90+E108+E126+E144+E162+E180+E198+E216+E235+E253+E272</f>
        <v>11370627</v>
      </c>
      <c r="F290" s="3"/>
      <c r="G290" s="3"/>
      <c r="H290" s="3"/>
      <c r="J290" s="27"/>
    </row>
    <row r="291" spans="2:11" ht="13.5" thickBot="1" x14ac:dyDescent="0.25">
      <c r="B291" s="6" t="s">
        <v>9</v>
      </c>
      <c r="C291" s="22">
        <f t="shared" ref="C291:E292" si="44">C13+C34+C52+C73+C91+C109+C127+C145+C163+C181+C199+C217+C236+C254+C273</f>
        <v>96177700</v>
      </c>
      <c r="D291" s="22">
        <f t="shared" si="44"/>
        <v>96055925</v>
      </c>
      <c r="E291" s="22">
        <f t="shared" si="44"/>
        <v>27206518</v>
      </c>
      <c r="F291" s="3"/>
      <c r="G291" s="3"/>
      <c r="H291" s="3"/>
    </row>
    <row r="292" spans="2:11" ht="13.5" thickBot="1" x14ac:dyDescent="0.25">
      <c r="B292" s="6" t="s">
        <v>10</v>
      </c>
      <c r="C292" s="22">
        <f t="shared" si="44"/>
        <v>0</v>
      </c>
      <c r="D292" s="22">
        <f t="shared" si="44"/>
        <v>829244</v>
      </c>
      <c r="E292" s="22">
        <f t="shared" si="44"/>
        <v>808790</v>
      </c>
      <c r="F292" s="3">
        <f>+F10+F33+F51+F72+F90+F108+F126+F144+F162+F180+F198+F216+F235+F253+F272</f>
        <v>0</v>
      </c>
      <c r="G292" s="3">
        <f>+G10+G33+G51+G72+G90+G108+G126+G144+G162+G180+G198+G216+G235+G253+G272</f>
        <v>0</v>
      </c>
      <c r="H292" s="3">
        <f>+H10+H33+H51+H72+H90+H108+H126+H144+H162+H180+H198+H216+H235+H253+H272</f>
        <v>0</v>
      </c>
    </row>
    <row r="293" spans="2:11" ht="13.5" thickBot="1" x14ac:dyDescent="0.25">
      <c r="B293" s="5"/>
      <c r="C293" s="22"/>
      <c r="D293" s="22"/>
      <c r="E293" s="3"/>
      <c r="F293" s="3"/>
      <c r="G293" s="3"/>
      <c r="H293" s="3"/>
    </row>
    <row r="294" spans="2:11" ht="26.25" thickBot="1" x14ac:dyDescent="0.25">
      <c r="B294" s="15" t="s">
        <v>11</v>
      </c>
      <c r="C294" s="21">
        <f>SUM(C296:C306)</f>
        <v>37006500</v>
      </c>
      <c r="D294" s="21">
        <f>SUM(D296:D306)</f>
        <v>37035837</v>
      </c>
      <c r="E294" s="21">
        <f>SUM(E296:E306)</f>
        <v>17576134</v>
      </c>
      <c r="F294" s="21">
        <f t="shared" ref="F294:H294" si="45">SUM(F296:F306)</f>
        <v>0</v>
      </c>
      <c r="G294" s="21">
        <f t="shared" si="45"/>
        <v>0</v>
      </c>
      <c r="H294" s="21">
        <f t="shared" si="45"/>
        <v>0</v>
      </c>
      <c r="K294" s="27"/>
    </row>
    <row r="295" spans="2:11" ht="13.5" thickBot="1" x14ac:dyDescent="0.25">
      <c r="B295" s="6" t="s">
        <v>17</v>
      </c>
      <c r="C295" s="22"/>
      <c r="D295" s="22"/>
      <c r="E295" s="23"/>
      <c r="F295" s="3"/>
      <c r="G295" s="3"/>
      <c r="H295" s="3"/>
    </row>
    <row r="296" spans="2:11" ht="39" thickBot="1" x14ac:dyDescent="0.25">
      <c r="B296" s="6" t="str">
        <f>+B18</f>
        <v xml:space="preserve">   Вноски на Република България в Европейския механизъм за подкрепа на мира и други международни организации</v>
      </c>
      <c r="C296" s="22">
        <f t="shared" ref="C296:E296" si="46">+C18</f>
        <v>5566400</v>
      </c>
      <c r="D296" s="22">
        <f t="shared" si="46"/>
        <v>5566400</v>
      </c>
      <c r="E296" s="22">
        <f t="shared" si="46"/>
        <v>7394506</v>
      </c>
      <c r="F296" s="3">
        <f t="shared" ref="F296:H298" si="47">F16</f>
        <v>0</v>
      </c>
      <c r="G296" s="3">
        <f t="shared" si="47"/>
        <v>0</v>
      </c>
      <c r="H296" s="3">
        <f t="shared" si="47"/>
        <v>0</v>
      </c>
      <c r="I296" s="27"/>
    </row>
    <row r="297" spans="2:11" ht="13.5" thickBot="1" x14ac:dyDescent="0.25">
      <c r="B297" s="6" t="str">
        <f t="shared" ref="B297:E298" si="48">+B19</f>
        <v xml:space="preserve">   Граждански бюджет на НАТО</v>
      </c>
      <c r="C297" s="22">
        <f t="shared" si="48"/>
        <v>2668300</v>
      </c>
      <c r="D297" s="22">
        <f t="shared" si="48"/>
        <v>2668300</v>
      </c>
      <c r="E297" s="22">
        <f t="shared" si="48"/>
        <v>1312879</v>
      </c>
      <c r="F297" s="3">
        <f t="shared" si="47"/>
        <v>0</v>
      </c>
      <c r="G297" s="3">
        <f t="shared" si="47"/>
        <v>0</v>
      </c>
      <c r="H297" s="3">
        <f t="shared" si="47"/>
        <v>0</v>
      </c>
    </row>
    <row r="298" spans="2:11" ht="13.5" thickBot="1" x14ac:dyDescent="0.25">
      <c r="B298" s="6" t="str">
        <f t="shared" si="48"/>
        <v xml:space="preserve">   Пенсионен фонд за цивилни служители на НАТО</v>
      </c>
      <c r="C298" s="22">
        <f t="shared" si="48"/>
        <v>500000</v>
      </c>
      <c r="D298" s="22">
        <f t="shared" si="48"/>
        <v>500000</v>
      </c>
      <c r="E298" s="22">
        <f t="shared" si="48"/>
        <v>0</v>
      </c>
      <c r="F298" s="3">
        <f t="shared" si="47"/>
        <v>0</v>
      </c>
      <c r="G298" s="3">
        <f t="shared" si="47"/>
        <v>0</v>
      </c>
      <c r="H298" s="3">
        <f t="shared" si="47"/>
        <v>0</v>
      </c>
    </row>
    <row r="299" spans="2:11" ht="39" thickBot="1" x14ac:dyDescent="0.25">
      <c r="B299" s="6" t="str">
        <f>+B39</f>
        <v>Участие във Фонда за сътрудничество на ЦЕИ и членски внос за участие в други международни организации</v>
      </c>
      <c r="C299" s="22">
        <f t="shared" ref="C299:E299" si="49">+C39</f>
        <v>293800</v>
      </c>
      <c r="D299" s="22">
        <f t="shared" si="49"/>
        <v>293800</v>
      </c>
      <c r="E299" s="22">
        <f t="shared" si="49"/>
        <v>615989</v>
      </c>
      <c r="F299" s="3">
        <f>F39</f>
        <v>0</v>
      </c>
      <c r="G299" s="3">
        <f>G39</f>
        <v>0</v>
      </c>
      <c r="H299" s="3">
        <f>H39</f>
        <v>0</v>
      </c>
    </row>
    <row r="300" spans="2:11" ht="51.75" thickBot="1" x14ac:dyDescent="0.25">
      <c r="B300" s="6" t="str">
        <f>+B57</f>
        <v xml:space="preserve">    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v>
      </c>
      <c r="C300" s="22">
        <f t="shared" ref="C300:E300" si="50">+C57</f>
        <v>10437700</v>
      </c>
      <c r="D300" s="22">
        <f t="shared" si="50"/>
        <v>10467037</v>
      </c>
      <c r="E300" s="22">
        <f t="shared" si="50"/>
        <v>7256879</v>
      </c>
      <c r="F300" s="3">
        <f t="shared" ref="F300:H303" si="51">F55</f>
        <v>0</v>
      </c>
      <c r="G300" s="3">
        <f t="shared" si="51"/>
        <v>0</v>
      </c>
      <c r="H300" s="3">
        <f t="shared" si="51"/>
        <v>0</v>
      </c>
    </row>
    <row r="301" spans="2:11" ht="26.25" thickBot="1" x14ac:dyDescent="0.25">
      <c r="B301" s="6" t="str">
        <f>+B58</f>
        <v xml:space="preserve">   Пътна карта за подготовка на България за членство в ОИСР</v>
      </c>
      <c r="C301" s="22">
        <f t="shared" ref="C301:E301" si="52">+C58</f>
        <v>1335500</v>
      </c>
      <c r="D301" s="22">
        <f t="shared" si="52"/>
        <v>1335500</v>
      </c>
      <c r="E301" s="22">
        <f t="shared" si="52"/>
        <v>0</v>
      </c>
      <c r="F301" s="3">
        <f t="shared" si="51"/>
        <v>0</v>
      </c>
      <c r="G301" s="3">
        <f t="shared" si="51"/>
        <v>0</v>
      </c>
      <c r="H301" s="3">
        <f t="shared" si="51"/>
        <v>0</v>
      </c>
    </row>
    <row r="302" spans="2:11" ht="39" thickBot="1" x14ac:dyDescent="0.25">
      <c r="B302" s="6" t="str">
        <f>+B59</f>
        <v xml:space="preserve">   Вноска към ОИСР съгласно условията на пътната карта за присъединяване на България, приета от ОИСР</v>
      </c>
      <c r="C302" s="22">
        <f t="shared" ref="C302:E302" si="53">+C59</f>
        <v>8800000</v>
      </c>
      <c r="D302" s="22">
        <f t="shared" si="53"/>
        <v>8800000</v>
      </c>
      <c r="E302" s="22">
        <f t="shared" si="53"/>
        <v>0</v>
      </c>
      <c r="F302" s="3">
        <f t="shared" si="51"/>
        <v>0</v>
      </c>
      <c r="G302" s="3">
        <f t="shared" si="51"/>
        <v>0</v>
      </c>
      <c r="H302" s="3">
        <f t="shared" si="51"/>
        <v>0</v>
      </c>
    </row>
    <row r="303" spans="2:11" ht="13.5" thickBot="1" x14ac:dyDescent="0.25">
      <c r="B303" s="6" t="str">
        <f>+B78</f>
        <v xml:space="preserve">   Членски внос в международни организации</v>
      </c>
      <c r="C303" s="22">
        <f t="shared" ref="C303:E303" si="54">+C78</f>
        <v>57000</v>
      </c>
      <c r="D303" s="22">
        <f t="shared" si="54"/>
        <v>57000</v>
      </c>
      <c r="E303" s="22">
        <f t="shared" si="54"/>
        <v>0</v>
      </c>
      <c r="F303" s="3">
        <f t="shared" si="51"/>
        <v>0</v>
      </c>
      <c r="G303" s="3">
        <f t="shared" si="51"/>
        <v>0</v>
      </c>
      <c r="H303" s="3">
        <f t="shared" si="51"/>
        <v>0</v>
      </c>
    </row>
    <row r="304" spans="2:11" ht="26.25" thickBot="1" x14ac:dyDescent="0.25">
      <c r="B304" s="6" t="str">
        <f>+B114</f>
        <v xml:space="preserve">   Официална помощ за развитие и хуманитарна помощ</v>
      </c>
      <c r="C304" s="22">
        <f t="shared" ref="C304:E304" si="55">+C114</f>
        <v>6844500</v>
      </c>
      <c r="D304" s="22">
        <f t="shared" si="55"/>
        <v>6844500</v>
      </c>
      <c r="E304" s="22">
        <f t="shared" si="55"/>
        <v>992678</v>
      </c>
      <c r="F304" s="22">
        <f t="shared" ref="F304:H304" si="56">F78</f>
        <v>0</v>
      </c>
      <c r="G304" s="22">
        <f t="shared" si="56"/>
        <v>0</v>
      </c>
      <c r="H304" s="22">
        <f t="shared" si="56"/>
        <v>0</v>
      </c>
    </row>
    <row r="305" spans="2:8" ht="26.25" thickBot="1" x14ac:dyDescent="0.25">
      <c r="B305" s="6" t="str">
        <f>+B222</f>
        <v xml:space="preserve">   Оказване на съдействие на изпаднали в беда български граждани в чужбина</v>
      </c>
      <c r="C305" s="22">
        <f t="shared" ref="C305:E305" si="57">+C222</f>
        <v>500000</v>
      </c>
      <c r="D305" s="22">
        <f t="shared" si="57"/>
        <v>500000</v>
      </c>
      <c r="E305" s="22">
        <f t="shared" si="57"/>
        <v>0</v>
      </c>
      <c r="F305" s="3">
        <f>F220</f>
        <v>0</v>
      </c>
      <c r="G305" s="3">
        <f>G220</f>
        <v>0</v>
      </c>
      <c r="H305" s="3">
        <f>H220</f>
        <v>0</v>
      </c>
    </row>
    <row r="306" spans="2:8" ht="39" thickBot="1" x14ac:dyDescent="0.25">
      <c r="B306" s="6" t="str">
        <f>+B259</f>
        <v xml:space="preserve">   Разходи за членство в Европейската мрежа на културните институти EUNIC (European Union National Institutes for Culture)</v>
      </c>
      <c r="C306" s="22">
        <f t="shared" ref="C306:E306" si="58">+C259</f>
        <v>3300</v>
      </c>
      <c r="D306" s="22">
        <f t="shared" si="58"/>
        <v>3300</v>
      </c>
      <c r="E306" s="22">
        <f t="shared" si="58"/>
        <v>3203</v>
      </c>
      <c r="F306" s="3">
        <f>F257</f>
        <v>0</v>
      </c>
      <c r="G306" s="3">
        <f>G257</f>
        <v>0</v>
      </c>
      <c r="H306" s="3">
        <f>H257</f>
        <v>0</v>
      </c>
    </row>
    <row r="307" spans="2:8" ht="13.5" thickBot="1" x14ac:dyDescent="0.25">
      <c r="B307" s="15" t="s">
        <v>12</v>
      </c>
      <c r="C307" s="21">
        <f>+C294+C288</f>
        <v>179060800</v>
      </c>
      <c r="D307" s="21">
        <f t="shared" ref="D307:H307" si="59">+D294+D288</f>
        <v>179797606</v>
      </c>
      <c r="E307" s="21">
        <f t="shared" si="59"/>
        <v>56962069</v>
      </c>
      <c r="F307" s="21">
        <f t="shared" si="59"/>
        <v>0</v>
      </c>
      <c r="G307" s="21">
        <f t="shared" si="59"/>
        <v>0</v>
      </c>
      <c r="H307" s="21">
        <f t="shared" si="59"/>
        <v>0</v>
      </c>
    </row>
    <row r="308" spans="2:8" ht="13.5" thickBot="1" x14ac:dyDescent="0.25">
      <c r="B308" s="6"/>
      <c r="C308" s="22"/>
      <c r="D308" s="22"/>
      <c r="E308" s="23"/>
      <c r="F308" s="3"/>
      <c r="G308" s="3"/>
      <c r="H308" s="3"/>
    </row>
    <row r="309" spans="2:8" ht="13.5" thickBot="1" x14ac:dyDescent="0.25">
      <c r="B309" s="6" t="s">
        <v>13</v>
      </c>
      <c r="C309" s="22">
        <f>+C207+C226+C244+C263+C281</f>
        <v>1415</v>
      </c>
      <c r="D309" s="22">
        <f t="shared" ref="D309:H309" si="60">+D207+D226+D244+D263+D281</f>
        <v>1415</v>
      </c>
      <c r="E309" s="22">
        <f t="shared" si="60"/>
        <v>1220</v>
      </c>
      <c r="F309" s="22">
        <f t="shared" si="60"/>
        <v>0</v>
      </c>
      <c r="G309" s="22">
        <f t="shared" si="60"/>
        <v>0</v>
      </c>
      <c r="H309" s="22">
        <f t="shared" si="60"/>
        <v>0</v>
      </c>
    </row>
    <row r="313" spans="2:8" x14ac:dyDescent="0.2">
      <c r="E313" s="27"/>
    </row>
  </sheetData>
  <mergeCells count="52">
    <mergeCell ref="B266:H266"/>
    <mergeCell ref="C267:C269"/>
    <mergeCell ref="D267:D269"/>
    <mergeCell ref="B284:H284"/>
    <mergeCell ref="C285:C287"/>
    <mergeCell ref="D285:D287"/>
    <mergeCell ref="B229:H229"/>
    <mergeCell ref="C230:C232"/>
    <mergeCell ref="D230:D232"/>
    <mergeCell ref="B247:H247"/>
    <mergeCell ref="C248:C250"/>
    <mergeCell ref="D248:D250"/>
    <mergeCell ref="B192:H192"/>
    <mergeCell ref="C193:C195"/>
    <mergeCell ref="D193:D195"/>
    <mergeCell ref="B210:H210"/>
    <mergeCell ref="C211:C213"/>
    <mergeCell ref="D211:D213"/>
    <mergeCell ref="B156:H156"/>
    <mergeCell ref="C157:C159"/>
    <mergeCell ref="D157:D159"/>
    <mergeCell ref="B174:H174"/>
    <mergeCell ref="C175:C177"/>
    <mergeCell ref="D175:D177"/>
    <mergeCell ref="B120:H120"/>
    <mergeCell ref="C121:C123"/>
    <mergeCell ref="D121:D123"/>
    <mergeCell ref="B138:H138"/>
    <mergeCell ref="C139:C141"/>
    <mergeCell ref="D139:D141"/>
    <mergeCell ref="B84:H84"/>
    <mergeCell ref="C85:C87"/>
    <mergeCell ref="D85:D87"/>
    <mergeCell ref="B102:H102"/>
    <mergeCell ref="C103:C105"/>
    <mergeCell ref="D103:D105"/>
    <mergeCell ref="B45:H45"/>
    <mergeCell ref="C46:C48"/>
    <mergeCell ref="D46:D48"/>
    <mergeCell ref="B66:H66"/>
    <mergeCell ref="C67:C69"/>
    <mergeCell ref="D67:D69"/>
    <mergeCell ref="B3:H3"/>
    <mergeCell ref="B4:H4"/>
    <mergeCell ref="B5:H5"/>
    <mergeCell ref="D7:D9"/>
    <mergeCell ref="B27:H27"/>
    <mergeCell ref="C28:C30"/>
    <mergeCell ref="D28:D30"/>
    <mergeCell ref="B25:H26"/>
    <mergeCell ref="B6:H6"/>
    <mergeCell ref="C7:C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политики+програми</vt:lpstr>
      <vt:lpstr>Програми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Anna Georgieva</cp:lastModifiedBy>
  <cp:lastPrinted>2024-04-10T11:22:27Z</cp:lastPrinted>
  <dcterms:created xsi:type="dcterms:W3CDTF">2016-04-01T09:51:31Z</dcterms:created>
  <dcterms:modified xsi:type="dcterms:W3CDTF">2024-06-10T10:46:19Z</dcterms:modified>
</cp:coreProperties>
</file>